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8" yWindow="-108" windowWidth="23256" windowHeight="12456"/>
  </bookViews>
  <sheets>
    <sheet name="Rekapitulace stavby" sheetId="1" r:id="rId1"/>
    <sheet name="04 - Mobiliář" sheetId="2" r:id="rId2"/>
    <sheet name="09 - VRN" sheetId="3" r:id="rId3"/>
    <sheet name="Pokyny pro vyplnění" sheetId="4" r:id="rId4"/>
    <sheet name="Příloha č.1" sheetId="5" r:id="rId5"/>
    <sheet name="Příloha č.2" sheetId="6" r:id="rId6"/>
    <sheet name="Příloha č.3" sheetId="7" r:id="rId7"/>
  </sheets>
  <definedNames>
    <definedName name="_xlnm._FilterDatabase" localSheetId="1" hidden="1">'04 - Mobiliář'!$C$80:$K$93</definedName>
    <definedName name="_xlnm._FilterDatabase" localSheetId="2" hidden="1">'09 - VRN'!$C$83:$K$97</definedName>
    <definedName name="_xlnm.Print_Titles" localSheetId="1">'04 - Mobiliář'!$80:$80</definedName>
    <definedName name="_xlnm.Print_Titles" localSheetId="2">'09 - VRN'!$83:$83</definedName>
    <definedName name="_xlnm.Print_Titles" localSheetId="0">'Rekapitulace stavby'!$51:$51</definedName>
    <definedName name="_xlnm.Print_Area" localSheetId="1">'04 - Mobiliář'!$C$4:$J$39,'04 - Mobiliář'!$C$45:$J$62,'04 - Mobiliář'!$C$68:$K$93</definedName>
    <definedName name="_xlnm.Print_Area" localSheetId="2">'09 - VRN'!$C$4:$J$39,'09 - VRN'!$C$45:$J$65,'09 - VRN'!$C$71:$K$97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stavby'!$D$4:$AO$35,'Rekapitulace stavby'!$C$41:$AQ$56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3"/>
  <c r="J88" l="1"/>
  <c r="J37"/>
  <c r="J36"/>
  <c r="AY55" i="1" s="1"/>
  <c r="J35" i="3"/>
  <c r="AX55" i="1"/>
  <c r="BI96" i="3"/>
  <c r="BH96"/>
  <c r="BG96"/>
  <c r="BF96"/>
  <c r="T96"/>
  <c r="T95"/>
  <c r="R96"/>
  <c r="R95"/>
  <c r="P96"/>
  <c r="P95"/>
  <c r="BI93"/>
  <c r="BH93"/>
  <c r="BG93"/>
  <c r="BF93"/>
  <c r="T93"/>
  <c r="T92"/>
  <c r="R93"/>
  <c r="R92"/>
  <c r="R85" s="1"/>
  <c r="R84" s="1"/>
  <c r="P93"/>
  <c r="P92" s="1"/>
  <c r="BI90"/>
  <c r="BH90"/>
  <c r="BG90"/>
  <c r="BF90"/>
  <c r="T90"/>
  <c r="T89"/>
  <c r="R90"/>
  <c r="R89"/>
  <c r="P90"/>
  <c r="P89"/>
  <c r="J61"/>
  <c r="BI86"/>
  <c r="BH86"/>
  <c r="BG86"/>
  <c r="BF86"/>
  <c r="T86"/>
  <c r="T85" s="1"/>
  <c r="T84" s="1"/>
  <c r="R86"/>
  <c r="P86"/>
  <c r="F78"/>
  <c r="E76"/>
  <c r="F52"/>
  <c r="E50"/>
  <c r="J24"/>
  <c r="E24"/>
  <c r="J81" s="1"/>
  <c r="J23"/>
  <c r="J21"/>
  <c r="E21"/>
  <c r="J54" s="1"/>
  <c r="J20"/>
  <c r="J18"/>
  <c r="E18"/>
  <c r="F81" s="1"/>
  <c r="J15"/>
  <c r="E15"/>
  <c r="F54" s="1"/>
  <c r="J14"/>
  <c r="J12"/>
  <c r="J78" s="1"/>
  <c r="E7"/>
  <c r="E74"/>
  <c r="J37" i="2"/>
  <c r="J36"/>
  <c r="AY54" i="1"/>
  <c r="J35" i="2"/>
  <c r="AX54" i="1"/>
  <c r="BI93" i="2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F34" s="1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 s="1"/>
  <c r="J23"/>
  <c r="J21"/>
  <c r="E21"/>
  <c r="J77" s="1"/>
  <c r="J20"/>
  <c r="J18"/>
  <c r="E18"/>
  <c r="F78" s="1"/>
  <c r="J17"/>
  <c r="J15"/>
  <c r="E15"/>
  <c r="F77" s="1"/>
  <c r="J14"/>
  <c r="J12"/>
  <c r="J75" s="1"/>
  <c r="E7"/>
  <c r="E71"/>
  <c r="L49" i="1"/>
  <c r="AM49"/>
  <c r="AM48"/>
  <c r="L48"/>
  <c r="AM46"/>
  <c r="L46"/>
  <c r="L44"/>
  <c r="L43"/>
  <c r="J93" i="3"/>
  <c r="BK86"/>
  <c r="BK92" i="2"/>
  <c r="AS53" i="1"/>
  <c r="J90" i="3"/>
  <c r="J90" i="2"/>
  <c r="BK91"/>
  <c r="BK85"/>
  <c r="BK86"/>
  <c r="BK90" i="3"/>
  <c r="BK93" i="2"/>
  <c r="J92"/>
  <c r="J89"/>
  <c r="BK90"/>
  <c r="J86" i="3"/>
  <c r="F36" i="2"/>
  <c r="J96" i="3"/>
  <c r="BK93"/>
  <c r="BK88" i="2"/>
  <c r="BK84"/>
  <c r="J91"/>
  <c r="F34" i="3"/>
  <c r="J85" i="2"/>
  <c r="J87"/>
  <c r="J86"/>
  <c r="J93"/>
  <c r="BK87"/>
  <c r="J84"/>
  <c r="BK89"/>
  <c r="J88"/>
  <c r="F37"/>
  <c r="BK96" i="3"/>
  <c r="J34" i="2" l="1"/>
  <c r="F35"/>
  <c r="BB54" i="1" s="1"/>
  <c r="BB53" s="1"/>
  <c r="W30" s="1"/>
  <c r="P85" i="3"/>
  <c r="P84" s="1"/>
  <c r="AU55" i="1" s="1"/>
  <c r="R83" i="2"/>
  <c r="R82"/>
  <c r="R81"/>
  <c r="P83"/>
  <c r="P82"/>
  <c r="P81"/>
  <c r="AU54" i="1"/>
  <c r="AU53" s="1"/>
  <c r="BK83" i="2"/>
  <c r="J83" s="1"/>
  <c r="J61" s="1"/>
  <c r="T83"/>
  <c r="T82"/>
  <c r="T81"/>
  <c r="BK92" i="3"/>
  <c r="J92"/>
  <c r="J63"/>
  <c r="BK89"/>
  <c r="J89" s="1"/>
  <c r="J62" s="1"/>
  <c r="BK95"/>
  <c r="J95"/>
  <c r="J64"/>
  <c r="F80"/>
  <c r="E48"/>
  <c r="J55"/>
  <c r="J80"/>
  <c r="BE90"/>
  <c r="BE96"/>
  <c r="J52"/>
  <c r="F55"/>
  <c r="BE86"/>
  <c r="BE93"/>
  <c r="BA55" i="1"/>
  <c r="E48" i="2"/>
  <c r="J52"/>
  <c r="F54"/>
  <c r="J54"/>
  <c r="F55"/>
  <c r="J55"/>
  <c r="BE84"/>
  <c r="BE85"/>
  <c r="BE86"/>
  <c r="BE87"/>
  <c r="BE88"/>
  <c r="BE89"/>
  <c r="BE90"/>
  <c r="BE91"/>
  <c r="BE92"/>
  <c r="BE93"/>
  <c r="AW54" i="1"/>
  <c r="BC54"/>
  <c r="BD54"/>
  <c r="BA54"/>
  <c r="J34" i="3"/>
  <c r="AW55" i="1" s="1"/>
  <c r="F37" i="3"/>
  <c r="BD55" i="1"/>
  <c r="F36" i="3"/>
  <c r="BC55" i="1"/>
  <c r="F35" i="3"/>
  <c r="BB55" i="1"/>
  <c r="BA53" l="1"/>
  <c r="W29" s="1"/>
  <c r="BC53"/>
  <c r="W31" s="1"/>
  <c r="BD53"/>
  <c r="W32" s="1"/>
  <c r="BK85" i="3"/>
  <c r="BK84" s="1"/>
  <c r="J84" s="1"/>
  <c r="J30" s="1"/>
  <c r="AG55" i="1" s="1"/>
  <c r="BK82" i="2"/>
  <c r="J82" s="1"/>
  <c r="J60" s="1"/>
  <c r="AY53" i="1"/>
  <c r="J33" i="3"/>
  <c r="AV55" i="1"/>
  <c r="AT55"/>
  <c r="AX53"/>
  <c r="F33" i="2"/>
  <c r="AZ54" i="1" s="1"/>
  <c r="F33" i="3"/>
  <c r="AZ55" i="1" s="1"/>
  <c r="J33" i="2"/>
  <c r="AV54" i="1" s="1"/>
  <c r="AT54" s="1"/>
  <c r="AW53" l="1"/>
  <c r="AK29" s="1"/>
  <c r="BK81" i="2"/>
  <c r="J81" s="1"/>
  <c r="J59" s="1"/>
  <c r="J59" i="3"/>
  <c r="J85"/>
  <c r="J60"/>
  <c r="J39"/>
  <c r="AN55" i="1"/>
  <c r="AZ53"/>
  <c r="W28" s="1"/>
  <c r="J30" i="2" l="1"/>
  <c r="AG54" i="1" s="1"/>
  <c r="AG53" s="1"/>
  <c r="AK25" s="1"/>
  <c r="AV53"/>
  <c r="AK28" s="1"/>
  <c r="AK34" l="1"/>
  <c r="J39" i="2"/>
  <c r="AN54" i="1"/>
  <c r="AT53"/>
  <c r="AN53" s="1"/>
</calcChain>
</file>

<file path=xl/sharedStrings.xml><?xml version="1.0" encoding="utf-8"?>
<sst xmlns="http://schemas.openxmlformats.org/spreadsheetml/2006/main" count="1225" uniqueCount="504">
  <si>
    <t>Export Komplet</t>
  </si>
  <si>
    <t>VZ</t>
  </si>
  <si>
    <t>2.0</t>
  </si>
  <si>
    <t/>
  </si>
  <si>
    <t>False</t>
  </si>
  <si>
    <t>{53300d8f-244e-4ec3-8476-4b1427d134a2}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</si>
  <si>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</si>
  <si>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</si>
  <si>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</si>
  <si>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</si>
  <si>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</si>
  <si>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</si>
  <si>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</si>
  <si>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</si>
  <si>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</si>
  <si>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240502MOB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</si>
  <si>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</si>
  <si>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</si>
  <si>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VŠE 3.np, Centrum pro konzultace</t>
  </si>
  <si>
    <t>KSO:</t>
  </si>
  <si>
    <t>CC-CZ:</t>
  </si>
  <si>
    <t>Místo:</t>
  </si>
  <si>
    <t>Praha</t>
  </si>
  <si>
    <t>Datum:</t>
  </si>
  <si>
    <t>20. 5. 2024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</si>
  <si>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</si>
  <si>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</si>
  <si>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</si>
  <si>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</si>
  <si>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</si>
  <si>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</si>
  <si>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</si>
  <si>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</si>
  <si>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</si>
  <si>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</si>
  <si>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</si>
  <si>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</si>
  <si>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</si>
  <si>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</si>
  <si>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</si>
  <si>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</si>
  <si>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</si>
  <si>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</si>
  <si>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</si>
  <si>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</si>
  <si>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</si>
  <si>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</si>
  <si>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</si>
  <si>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</si>
  <si>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</si>
  <si>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</si>
  <si>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</si>
  <si>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</si>
  <si>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</si>
  <si>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</si>
  <si>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</si>
  <si>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</si>
  <si>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</si>
  <si>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</si>
  <si>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</si>
  <si>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</si>
  <si>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</si>
  <si>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</si>
  <si>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</si>
  <si>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</si>
  <si>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</si>
  <si>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</si>
  <si>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</si>
  <si>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</si>
  <si>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</si>
  <si>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</si>
  <si>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</si>
  <si>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</si>
  <si>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</si>
  <si>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</si>
  <si>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</si>
  <si>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04</t>
  </si>
  <si>
    <t>Mobiliář</t>
  </si>
  <si>
    <t>STA</t>
  </si>
  <si>
    <t>1</t>
  </si>
  <si>
    <t>{6132fa6c-7447-4d32-b41b-b32fac7d449c}</t>
  </si>
  <si>
    <t>2</t>
  </si>
  <si>
    <t>09</t>
  </si>
  <si>
    <t>VRN</t>
  </si>
  <si>
    <t>VON</t>
  </si>
  <si>
    <t>{9d350e88-f6d4-4d9f-bfbc-0f0139334759}</t>
  </si>
  <si>
    <t>KRYCÍ LIST SOUPISU PRACÍ</t>
  </si>
  <si>
    <t>Objekt:</t>
  </si>
  <si>
    <t>04 - Mobiliář</t>
  </si>
  <si>
    <t>REKAPITULACE ČLENĚNÍ SOUPISU PRACÍ</t>
  </si>
  <si>
    <t>Kód dílu - Popis</t>
  </si>
  <si>
    <t>Cena celkem [CZK]</t>
  </si>
  <si>
    <t>-1</t>
  </si>
  <si>
    <t>N00 - Interiér</t>
  </si>
  <si>
    <t xml:space="preserve">    N01 - Vybavení interiéru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</si>
  <si>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</si>
  <si>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</si>
  <si>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</si>
  <si>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</si>
  <si>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</si>
  <si>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</si>
  <si>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</si>
  <si>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</si>
  <si>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</si>
  <si>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</si>
  <si>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</si>
  <si>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</si>
  <si>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</si>
  <si>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</si>
  <si>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Interiér</t>
  </si>
  <si>
    <t>4</t>
  </si>
  <si>
    <t>ROZPOCET</t>
  </si>
  <si>
    <t>N01</t>
  </si>
  <si>
    <t>Vybavení interiéru</t>
  </si>
  <si>
    <t>K</t>
  </si>
  <si>
    <t>Pol24</t>
  </si>
  <si>
    <t>ks</t>
  </si>
  <si>
    <t>262144</t>
  </si>
  <si>
    <t>Pol25</t>
  </si>
  <si>
    <t>3</t>
  </si>
  <si>
    <t>Pol26</t>
  </si>
  <si>
    <t>6</t>
  </si>
  <si>
    <t>Pol27</t>
  </si>
  <si>
    <t>8</t>
  </si>
  <si>
    <t>5</t>
  </si>
  <si>
    <t>Pol28</t>
  </si>
  <si>
    <t>Kancelářský pracovní stůl 1500x800x750, pracovní deska + korpus DTDL tl.18mm, hrany ABS, kabelová průchodka. D+M.</t>
  </si>
  <si>
    <t>10</t>
  </si>
  <si>
    <t>Pol29</t>
  </si>
  <si>
    <t>Konferenční stolek 800x600x500, horní deska DTDL tl.18mm, hrany ABS, podnoží kovové chromované. D+M.</t>
  </si>
  <si>
    <t>7</t>
  </si>
  <si>
    <t>Pol30</t>
  </si>
  <si>
    <t>Konferenční stolek kulatý D600, V500, horní deska DTDL tl.18mm, hrany ABS, podnoží kovové chromované. D+M.</t>
  </si>
  <si>
    <t>14</t>
  </si>
  <si>
    <t>Pol31</t>
  </si>
  <si>
    <t>Zásuvkový kontejner pojízdný 420x550x620, provedení DTDL, hrany ABS, 4x zásuvka, centrální zamykání, plastová kolečka. D+M.</t>
  </si>
  <si>
    <t>16</t>
  </si>
  <si>
    <t>9</t>
  </si>
  <si>
    <t>Pol32</t>
  </si>
  <si>
    <t>Dvoukřídlá spodní skříň 600x1200x450, korpus + dveře DTDL tl.18mm, dřevodekor, hrany ABS. D+M.</t>
  </si>
  <si>
    <t>18</t>
  </si>
  <si>
    <t>pol33</t>
  </si>
  <si>
    <t>277211967</t>
  </si>
  <si>
    <t>09 -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</si>
  <si>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</si>
  <si>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</si>
  <si>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</si>
  <si>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</si>
  <si>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</si>
  <si>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</si>
  <si>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030001000</t>
  </si>
  <si>
    <t>Zařízení staveniště</t>
  </si>
  <si>
    <t>%</t>
  </si>
  <si>
    <t>CS ÚRS 2024 01</t>
  </si>
  <si>
    <t>1024</t>
  </si>
  <si>
    <t>336290228</t>
  </si>
  <si>
    <t>Online PSC</t>
  </si>
  <si>
    <t>https://podminky.urs.cz/item/CS_URS_2024_01/030001000</t>
  </si>
  <si>
    <t>VRN3</t>
  </si>
  <si>
    <t>VRN4</t>
  </si>
  <si>
    <t>Inženýrská činnost</t>
  </si>
  <si>
    <t>045002000</t>
  </si>
  <si>
    <t>Kompletační a koordinační činnost</t>
  </si>
  <si>
    <t>1644485981</t>
  </si>
  <si>
    <t>https://podminky.urs.cz/item/CS_URS_2024_01/045002000</t>
  </si>
  <si>
    <t>VRN6</t>
  </si>
  <si>
    <t>Územní vlivy</t>
  </si>
  <si>
    <t>060001000</t>
  </si>
  <si>
    <t>1228641353</t>
  </si>
  <si>
    <t>https://podminky.urs.cz/item/CS_URS_2024_01/060001000</t>
  </si>
  <si>
    <t>VRN7</t>
  </si>
  <si>
    <t>Provozní vlivy</t>
  </si>
  <si>
    <t>071002000</t>
  </si>
  <si>
    <t>Provoz investora, třetích osob</t>
  </si>
  <si>
    <t>-934959644</t>
  </si>
  <si>
    <t>https://podminky.urs.cz/item/CS_URS_2024_01/071002000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</si>
  <si>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</si>
  <si>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</si>
  <si>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</si>
  <si>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</si>
  <si>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</si>
  <si>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</si>
  <si>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</si>
  <si>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</si>
  <si>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</si>
  <si>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</si>
  <si>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</si>
  <si>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</si>
  <si>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</si>
  <si>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</si>
  <si>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</si>
  <si>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</si>
  <si>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</si>
  <si>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</si>
  <si>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</si>
  <si>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</si>
  <si>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</si>
  <si>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</si>
  <si>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</si>
  <si>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</si>
  <si>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</si>
  <si>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</si>
  <si>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</si>
  <si>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</si>
  <si>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</si>
  <si>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</si>
  <si>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</si>
  <si>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</si>
  <si>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</si>
  <si>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</si>
  <si>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</si>
  <si>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</si>
  <si>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</si>
  <si>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</si>
  <si>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</si>
  <si>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</si>
  <si>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</si>
  <si>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</si>
  <si>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</si>
  <si>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</si>
  <si>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</si>
  <si>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</si>
  <si>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</si>
  <si>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</si>
  <si>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</si>
  <si>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</si>
  <si>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</si>
  <si>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</si>
  <si>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</si>
  <si>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</si>
  <si>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</si>
  <si>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</si>
  <si>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</si>
  <si>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</si>
  <si>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</si>
  <si>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</si>
  <si>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</si>
  <si>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</si>
  <si>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</si>
  <si>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</si>
  <si>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</si>
  <si>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</si>
  <si>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</si>
  <si>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</si>
  <si>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</si>
  <si>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</si>
  <si>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</si>
  <si>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</si>
  <si>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</si>
  <si>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</si>
  <si>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</si>
  <si>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</si>
  <si>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</si>
  <si>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</si>
  <si>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</si>
  <si>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</si>
  <si>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</si>
  <si>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</si>
  <si>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</si>
  <si>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</si>
  <si>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</si>
  <si>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</si>
  <si>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</si>
  <si>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</si>
  <si>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</si>
  <si>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</si>
  <si>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</si>
  <si>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</si>
  <si>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</si>
  <si>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</si>
  <si>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</si>
  <si>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</si>
  <si>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</si>
  <si>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</si>
  <si>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</si>
  <si>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</si>
  <si>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</si>
  <si>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</si>
  <si>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</si>
  <si>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</si>
  <si>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</si>
  <si>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</si>
  <si>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</si>
  <si>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</si>
  <si>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</si>
  <si>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</si>
  <si>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</si>
  <si>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</si>
  <si>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</si>
  <si>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</si>
  <si>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</si>
  <si>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</si>
  <si>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</si>
  <si>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</si>
  <si>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</si>
  <si>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</si>
  <si>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</si>
  <si>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</si>
  <si>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</si>
  <si>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</si>
  <si>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</si>
  <si>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</si>
  <si>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</si>
  <si>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</si>
  <si>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</si>
  <si>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</si>
  <si>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</si>
  <si>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</si>
  <si>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</si>
  <si>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</si>
  <si>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</si>
  <si>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</si>
  <si>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</si>
  <si>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</si>
  <si>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</si>
  <si>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</si>
  <si>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</si>
  <si>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</si>
  <si>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</si>
  <si>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</si>
  <si>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</si>
  <si>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</si>
  <si>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</si>
  <si>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</si>
  <si>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</si>
  <si>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</si>
  <si>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</si>
  <si>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</si>
  <si>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</si>
  <si>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</si>
  <si>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</si>
  <si>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</si>
  <si>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</si>
  <si>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</si>
  <si>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</si>
  <si>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</si>
  <si>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</si>
  <si>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</si>
  <si>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</si>
  <si>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</si>
  <si>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</si>
  <si>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</si>
  <si>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</si>
  <si>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</si>
  <si>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</si>
  <si>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</si>
  <si>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</si>
  <si>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</si>
  <si>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</si>
  <si>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</si>
  <si>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</si>
  <si>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</si>
  <si>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</si>
  <si>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</si>
  <si>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</si>
  <si>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</si>
  <si>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</si>
  <si>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</si>
  <si>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</si>
  <si>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</si>
  <si>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</si>
  <si>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</si>
  <si>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</si>
  <si>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</si>
  <si>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• mezinárodní standardy ISO 20887;</t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</si>
  <si>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</si>
  <si>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</si>
  <si>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t>Podrobné informace o vhodném postupu viz dokumentace: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</si>
  <si>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</si>
  <si>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</si>
  <si>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Podmínka platí pro všechny stavební práce – výstavbu, změny dokončených staveb, případně též údržbu dokončených staveb;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</si>
  <si>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</si>
  <si>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</si>
  <si>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Pro stavební práce hrazené z prostředků OP JAK platí:</t>
  </si>
  <si>
    <t>Směsné stavební a demoliční odpady neuvedené pod čísly 17 09 01, 17 09 02 a 17 09 03</t>
  </si>
  <si>
    <t>17 09 04</t>
  </si>
  <si>
    <t>Jiné stavební a demoliční odpady (včetně směsných stavebních a demoličních odpadů) obsahující nebezpečné látky</t>
  </si>
  <si>
    <t>17 09 03*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</si>
  <si>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</si>
  <si>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02*</t>
  </si>
  <si>
    <t>Stavební a demoliční odpady obsahující rtuť</t>
  </si>
  <si>
    <t>17 09 01*</t>
  </si>
  <si>
    <t>Jiné stavební a demoliční odpady</t>
  </si>
  <si>
    <t>17 09</t>
  </si>
  <si>
    <t>Stavební materiály na bázi sádry neuvedené pod číslem 17 08 01</t>
  </si>
  <si>
    <t>17 08 02</t>
  </si>
  <si>
    <t>Stavební materiály na bázi sádry znečištěné nebezpečnými látkami</t>
  </si>
  <si>
    <t>17 08 01*</t>
  </si>
  <si>
    <t>Stavební materiál na bázi sádry</t>
  </si>
  <si>
    <t>17 08</t>
  </si>
  <si>
    <t>Stavební materiály obsahující azbest</t>
  </si>
  <si>
    <t>17 06 05*</t>
  </si>
  <si>
    <t>Izolační materiály na bázi polystyrenu</t>
  </si>
  <si>
    <t>17 06 04 02</t>
  </si>
  <si>
    <t>Izolační materiály na bázi polystyrenu s obsahem POPs vyžadující specifický způsob nakládání s ohledem na nařízení o POPs</t>
  </si>
  <si>
    <t>17 06 04 01</t>
  </si>
  <si>
    <t>Izolační materiály neuvedené pod čísly 17 06 01 a 17 06 03</t>
  </si>
  <si>
    <t>17 06 04</t>
  </si>
  <si>
    <t>Izolační materiály na bázi polystyrenu obsahující nebezpečné látky</t>
  </si>
  <si>
    <t>17 06 03 01*</t>
  </si>
  <si>
    <t>Jiné izolační materiály, které jsou nebo obsahují nebezpečné látky</t>
  </si>
  <si>
    <t>17 06 03*</t>
  </si>
  <si>
    <t>Izolační materiál s obsahem azbestu</t>
  </si>
  <si>
    <t>17 06 01*</t>
  </si>
  <si>
    <t>Izolační materiály a stavební materiály s obsahem azbestu</t>
  </si>
  <si>
    <t>17 06</t>
  </si>
  <si>
    <t>Štěrk ze železničního svršku neuvedený pod číslem 17 05 07</t>
  </si>
  <si>
    <t>17 05 08</t>
  </si>
  <si>
    <t>Štěrk ze železničního svršku obsahující nebezpečné látky</t>
  </si>
  <si>
    <t>17 05 07*</t>
  </si>
  <si>
    <t>Vytěžená jalová hornina a hlušina neuvedená pod číslem 17 05 05</t>
  </si>
  <si>
    <t>17 05 06</t>
  </si>
  <si>
    <t>Vytěžená jalová hornina a hlušina obsahující nebezpečné látky</t>
  </si>
  <si>
    <t>17 05 05*</t>
  </si>
  <si>
    <t>Sedimenty vytěžené z koryt vodních toků a vodních nádrží</t>
  </si>
  <si>
    <t>17 05 04 01</t>
  </si>
  <si>
    <t>Zemina a kamení neuvedené pod číslem 17 05 03</t>
  </si>
  <si>
    <t>17 05 04</t>
  </si>
  <si>
    <t>Zemina a kamení obsahující nebezpečné látky</t>
  </si>
  <si>
    <t>17 05 03*</t>
  </si>
  <si>
    <t>Zemina (včetně vytěžené zeminy z kontaminovaných míst), kamení, vytěžená jalová hornina a hlušina</t>
  </si>
  <si>
    <t>17 05</t>
  </si>
  <si>
    <t>Kabely neuvedené pod číslem 17 04 10</t>
  </si>
  <si>
    <t>17 04 11</t>
  </si>
  <si>
    <t>Kabely obsahující ropné látky, uhelný dehet a jiné nebezpečné látky</t>
  </si>
  <si>
    <t>17 04 10*</t>
  </si>
  <si>
    <t>Kovový odpad znečištěný nebezpečnými látkami</t>
  </si>
  <si>
    <t>17 04 09*</t>
  </si>
  <si>
    <t>Směsné kovy</t>
  </si>
  <si>
    <t>17 04 07</t>
  </si>
  <si>
    <t>Cín</t>
  </si>
  <si>
    <t>17 04 06</t>
  </si>
  <si>
    <t>Železo a ocel</t>
  </si>
  <si>
    <t>17 04 05</t>
  </si>
  <si>
    <t>Zinek</t>
  </si>
  <si>
    <t>17 04 04</t>
  </si>
  <si>
    <t>Olovo</t>
  </si>
  <si>
    <t>17 04 03</t>
  </si>
  <si>
    <t>Hliník</t>
  </si>
  <si>
    <t>17 04 02</t>
  </si>
  <si>
    <t>Měď, bronz, mosaz</t>
  </si>
  <si>
    <t>17 04 01</t>
  </si>
  <si>
    <t>Kovy (včetně jejich slitin)</t>
  </si>
  <si>
    <t>17 04</t>
  </si>
  <si>
    <t>Uhelný dehet a výrobky z dehtu</t>
  </si>
  <si>
    <t>17 03 03*</t>
  </si>
  <si>
    <t>Asfaltové směsi neuvedené pod číslem 17 03 01</t>
  </si>
  <si>
    <t>17 03 02</t>
  </si>
  <si>
    <t>Asfaltové směsi obsahující dehet</t>
  </si>
  <si>
    <t>17 03 01*</t>
  </si>
  <si>
    <t>Asfaltové směsi, dehet a výrobky z dehtu</t>
  </si>
  <si>
    <t>17 03</t>
  </si>
  <si>
    <t>Sklo, plasty a dřevo obsahující nebezpečné látky nebo nebezpečnými látkami znečištěné</t>
  </si>
  <si>
    <t>17 02 04*</t>
  </si>
  <si>
    <t>Plasty</t>
  </si>
  <si>
    <t>17 02 03</t>
  </si>
  <si>
    <t>Sklo</t>
  </si>
  <si>
    <t>17 02 02</t>
  </si>
  <si>
    <t>Dřevo</t>
  </si>
  <si>
    <t>17 02 01</t>
  </si>
  <si>
    <t>Dřevo, sklo a plasty</t>
  </si>
  <si>
    <t>17 02</t>
  </si>
  <si>
    <t>Směsi nebo oddělené frakce betonu, cihel, tašek a keramických výrobků neuvedené pod číslem 17 01 06</t>
  </si>
  <si>
    <t>17 01 07</t>
  </si>
  <si>
    <t>Směsi nebo oddělené frakce betonu, cihel, tašek a keramických výrobků obsahující nebezpečné látky</t>
  </si>
  <si>
    <t>17 01 06*</t>
  </si>
  <si>
    <t>Tašky a keramické výrobky</t>
  </si>
  <si>
    <t>17 01 03</t>
  </si>
  <si>
    <t>Cihly</t>
  </si>
  <si>
    <t>17 01 02</t>
  </si>
  <si>
    <t>Beton</t>
  </si>
  <si>
    <t>17 01 01</t>
  </si>
  <si>
    <t>Beton, cihly, tašky a keramika</t>
  </si>
  <si>
    <t>17 01</t>
  </si>
  <si>
    <t>STAVEBNÍ A DEMOLIČNÍ ODPADY (VČETNĚ VYTĚŽENÉ ZEMINY Z KONTAMINOVANÝCH MÍST)</t>
  </si>
  <si>
    <t>Odpady označené * jsou kategorizovány jako nebezpečné odpady.</t>
  </si>
  <si>
    <t>Katalog odpadů - skupina 17</t>
  </si>
  <si>
    <t>Minimálně 70% odpadu vzniklého při realizaci díla je nutno dále recyklovat. Obaly čistého vybavení budou v maximální míře zpětně využitelné.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</si>
  <si>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</si>
  <si>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Příloha č.1</t>
  </si>
  <si>
    <t>Dokladování pro instalovaná zařízení k využívání vody: doložení spotřeby vody technickými listy výrobku, stavební certifikací nebo stávajícím štítkem výrobku v EU.</t>
  </si>
  <si>
    <t>d) pisoáry spotřebují maximálně 2 litry/mísu/hodinu. Splachovací pisoáry mají maximální úplný objem splachovací vody 1 litr.</t>
  </si>
  <si>
    <t>c) WC, zahrnující soupravy, mísy a splachovací nádrže, mají úplný objem splachovací vody maximálně 6 litrů a maximální průměrný objem splachovací vody 3,5 litru;</t>
  </si>
  <si>
    <t>b) sprchy mají maximální průtok vody 8 litrů/min;</t>
  </si>
  <si>
    <t>a) umyvadlové baterie a kuchyňské baterie mají maximální průtok vody 6 litrů/min;</t>
  </si>
  <si>
    <t>Při instalaci těchto zařízení k využívání vody, je nutné dodržet tyto technické specifikace:</t>
  </si>
  <si>
    <t>Příloha č.2</t>
  </si>
  <si>
    <t>•            Všechny dodávané spotřebiče musí splňovat nejvyšší dostupnou energetickou třídu dle příslušné legislativy pro daný typ spotřebiče (je-li relevantní).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</si>
  <si>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</si>
  <si>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</si>
  <si>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•            Jsou-li instalována tato zařízení k využívání vody, musí zhotovitel zajistit splnění následujících parametrů: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</si>
  <si>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</si>
  <si>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</si>
  <si>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•           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</si>
  <si>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</si>
  <si>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V rámci plnění povinností podle této smlouvy je zhotovitel povinen dbát na to, aby jeho plnění splňovalo níže uvedené podmínky:</t>
  </si>
  <si>
    <t>Příloha č.3</t>
  </si>
  <si>
    <t>a) umyvadlové baterie a kuchyňské baterie mají maximální průtok vody 6 litrů/min</t>
  </si>
  <si>
    <t xml:space="preserve">
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Nakládání s odpady vzniklými v průběhu provádění díla bude řízeno dle Přílohy č. 1                                                                                 - Technická specifikace výtokových armatur bude řízena dle Přílohy č.2                                                                                                             - Další specifikace dodávek a požadavky na zpracování ceny dle Přílohy č.3                        </t>
  </si>
  <si>
    <t>Dvoumístné celočalouněné sofa bez područek - odstín modrý, určené pro kancelářské prostory, podnoží kovové chromované, potahová látka 100% polyester, otěruvzdornost min.150 000 cyklů. D+M.</t>
  </si>
  <si>
    <t>Jednomístné celočalouněné sofa bez područek - odstín modrý, určené pro kancelářské prostory, podnoží kovové chromované, potahová látka 100% polyester, otěruvzdornost min.150 000 cyklů. D+M.</t>
  </si>
  <si>
    <t>Jednomístné čalouněné křeslo s područkami - odstín šedý, podnoží kovové chromované, potahová látka 100% polyester, otěruvzdornost min. 150 000 cyklů. D+M.</t>
  </si>
  <si>
    <t>Kancelářská židle s prodyšným opěrákem a čalouněným sedákem - odstín černý, 100% polyester, otěruvzdornost min.150 000 cyklů, nastavení výšky sedu, nastavitelná bederní opěrka, nastavení výšky opěráku, synchroní mechanismus s aretací, stavitelné područky, podhlavník, gumová kolečka, nosnost min.150kg. D+M.</t>
  </si>
  <si>
    <t>Čajová kuchyňka - 1800x600x2000. Spodní skříň třízásuvková, spodní skříň dřezová, vestavná lednice, 3x horní skříň dvoukřídlá policová, pracovní deska, obkladová deska, dřez s odkap., stojánková baterie, rychlovarná konvice, 2 sady nádobí ( příbory, hrnky, sklenice, talíře ). D+M. (možná odchylka 5 mm)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</si>
</sst>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FF0000"/>
      <name val="Arial CE"/>
      <family val="2"/>
    </font>
    <font>
      <sz val="14"/>
      <color rgb="FFFF0000"/>
      <name val="Arial CE"/>
      <family val="2"/>
    </font>
    <font>
      <sz val="12"/>
      <name val="Arial CE"/>
      <family val="2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3" fillId="0" borderId="0" applyNumberFormat="0" applyFill="0" applyBorder="0" applyAlignment="0" applyProtection="0"/>
    <xf numFmtId="0" fontId="45" fillId="0" borderId="1"/>
  </cellStyleXfs>
  <cellXfs count="295">
    <xf numFmtId="0" fontId="0" fillId="0" borderId="0" xfId="0"/>
    <xf numFmtId="0" fontId="0" fillId="0" borderId="0" xfId="0" applyAlignment="1">
      <alignment horizontal="center" vertical="center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3" xfId="0" applyFont="1" applyBorder="1" applyAlignment="1">
      <alignment vertical="center" wrapText="1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6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3" xfId="0" applyFont="1" applyBorder="1" applyAlignment="1">
      <alignment horizontal="left" vertical="center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4" fillId="0" borderId="28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29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8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0" fillId="0" borderId="28" xfId="0" applyBorder="1" applyAlignment="1">
      <alignment vertical="top"/>
    </xf>
    <xf numFmtId="0" fontId="34" fillId="0" borderId="28" xfId="0" applyFont="1" applyBorder="1" applyAlignment="1">
      <alignment horizontal="left"/>
    </xf>
    <xf numFmtId="0" fontId="38" fillId="0" borderId="28" xfId="0" applyFont="1" applyBorder="1"/>
    <xf numFmtId="0" fontId="32" fillId="0" borderId="26" xfId="0" applyFont="1" applyBorder="1" applyAlignment="1">
      <alignment vertical="top"/>
    </xf>
    <xf numFmtId="0" fontId="32" fillId="0" borderId="27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45" fillId="0" borderId="1" xfId="2"/>
    <xf numFmtId="0" fontId="46" fillId="0" borderId="1" xfId="2" applyFont="1"/>
    <xf numFmtId="15" fontId="46" fillId="0" borderId="1" xfId="2" applyNumberFormat="1" applyFont="1"/>
    <xf numFmtId="0" fontId="48" fillId="0" borderId="1" xfId="2" applyFont="1"/>
    <xf numFmtId="0" fontId="49" fillId="0" borderId="1" xfId="2" applyFont="1"/>
    <xf numFmtId="0" fontId="50" fillId="0" borderId="1" xfId="2" applyFont="1"/>
    <xf numFmtId="0" fontId="51" fillId="0" borderId="1" xfId="2" applyFont="1"/>
    <xf numFmtId="0" fontId="52" fillId="0" borderId="1" xfId="2" applyFont="1"/>
    <xf numFmtId="0" fontId="51" fillId="0" borderId="1" xfId="2" applyFont="1" applyAlignment="1">
      <alignment horizontal="left" indent="1"/>
    </xf>
    <xf numFmtId="0" fontId="53" fillId="0" borderId="1" xfId="2" applyFont="1"/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left"/>
    </xf>
    <xf numFmtId="0" fontId="33" fillId="0" borderId="1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wrapText="1"/>
    </xf>
    <xf numFmtId="0" fontId="9" fillId="0" borderId="0" xfId="0" applyFont="1" applyAlignment="1" applyProtection="1">
      <alignment horizontal="left" vertical="center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40" fillId="0" borderId="0" xfId="0" applyFont="1" applyAlignment="1" applyProtection="1">
      <alignment horizontal="left" vertical="top" wrapText="1"/>
    </xf>
    <xf numFmtId="0" fontId="40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18" fillId="5" borderId="6" xfId="0" applyFont="1" applyFill="1" applyBorder="1" applyAlignment="1" applyProtection="1">
      <alignment horizontal="center" vertical="center"/>
    </xf>
    <xf numFmtId="0" fontId="18" fillId="5" borderId="7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18" fillId="5" borderId="7" xfId="0" applyFont="1" applyFill="1" applyBorder="1" applyAlignment="1" applyProtection="1">
      <alignment horizontal="center" vertical="center"/>
    </xf>
    <xf numFmtId="0" fontId="18" fillId="5" borderId="7" xfId="0" applyFont="1" applyFill="1" applyBorder="1" applyAlignment="1" applyProtection="1">
      <alignment horizontal="right" vertical="center"/>
    </xf>
    <xf numFmtId="0" fontId="18" fillId="5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166" fontId="16" fillId="0" borderId="0" xfId="0" applyNumberFormat="1" applyFont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166" fontId="25" fillId="0" borderId="0" xfId="0" applyNumberFormat="1" applyFont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54" fillId="3" borderId="0" xfId="0" applyNumberFormat="1" applyFont="1" applyFill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8" fillId="5" borderId="0" xfId="0" applyFont="1" applyFill="1" applyAlignment="1" applyProtection="1">
      <alignment horizontal="left" vertical="center"/>
    </xf>
    <xf numFmtId="0" fontId="18" fillId="5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0" fillId="0" borderId="0" xfId="0" applyNumberFormat="1" applyFont="1" applyProtection="1"/>
    <xf numFmtId="166" fontId="28" fillId="0" borderId="12" xfId="0" applyNumberFormat="1" applyFont="1" applyBorder="1" applyProtection="1"/>
    <xf numFmtId="166" fontId="28" fillId="0" borderId="13" xfId="0" applyNumberFormat="1" applyFont="1" applyBorder="1" applyProtection="1"/>
    <xf numFmtId="4" fontId="29" fillId="0" borderId="0" xfId="0" applyNumberFormat="1" applyFont="1" applyAlignment="1" applyProtection="1">
      <alignment vertical="center"/>
    </xf>
    <xf numFmtId="0" fontId="8" fillId="0" borderId="4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3" borderId="14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6" fontId="19" fillId="0" borderId="0" xfId="0" applyNumberFormat="1" applyFont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19" fillId="3" borderId="19" xfId="0" applyFont="1" applyFill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60001000" TargetMode="External"/><Relationship Id="rId2" Type="http://schemas.openxmlformats.org/officeDocument/2006/relationships/hyperlink" Target="https://podminky.urs.cz/item/CS_URS_2024_01/045002000" TargetMode="External"/><Relationship Id="rId1" Type="http://schemas.openxmlformats.org/officeDocument/2006/relationships/hyperlink" Target="https://podminky.urs.cz/item/CS_URS_2024_01/030001000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071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selection activeCell="BE44" sqref="BE44"/>
    </sheetView>
  </sheetViews>
  <sheetFormatPr defaultRowHeight="10.199999999999999"/>
  <cols>
    <col min="1" max="1" width="8.28515625" style="111" customWidth="1"/>
    <col min="2" max="2" width="1.7109375" style="111" customWidth="1"/>
    <col min="3" max="3" width="4.140625" style="111" customWidth="1"/>
    <col min="4" max="33" width="2.7109375" style="111" customWidth="1"/>
    <col min="34" max="34" width="3.28515625" style="111" customWidth="1"/>
    <col min="35" max="35" width="31.7109375" style="111" customWidth="1"/>
    <col min="36" max="37" width="2.42578125" style="111" customWidth="1"/>
    <col min="38" max="38" width="8.28515625" style="111" customWidth="1"/>
    <col min="39" max="39" width="3.28515625" style="111" customWidth="1"/>
    <col min="40" max="40" width="13.28515625" style="111" customWidth="1"/>
    <col min="41" max="41" width="7.42578125" style="111" customWidth="1"/>
    <col min="42" max="42" width="4.140625" style="111" customWidth="1"/>
    <col min="43" max="43" width="15.7109375" style="111" customWidth="1"/>
    <col min="44" max="44" width="13.7109375" style="111" customWidth="1"/>
    <col min="45" max="47" width="25.85546875" style="111" hidden="1" customWidth="1"/>
    <col min="48" max="49" width="21.7109375" style="111" hidden="1" customWidth="1"/>
    <col min="50" max="51" width="25" style="111" hidden="1" customWidth="1"/>
    <col min="52" max="52" width="21.7109375" style="111" hidden="1" customWidth="1"/>
    <col min="53" max="53" width="19.140625" style="111" hidden="1" customWidth="1"/>
    <col min="54" max="54" width="25" style="111" hidden="1" customWidth="1"/>
    <col min="55" max="55" width="21.7109375" style="111" hidden="1" customWidth="1"/>
    <col min="56" max="56" width="19.140625" style="111" hidden="1" customWidth="1"/>
    <col min="57" max="57" width="66.42578125" style="111" customWidth="1"/>
    <col min="58" max="70" width="9.140625" style="111"/>
    <col min="71" max="91" width="9.28515625" style="111" hidden="1"/>
    <col min="92" max="16384" width="9.140625" style="111"/>
  </cols>
  <sheetData>
    <row r="1" spans="1:74">
      <c r="A1" s="110" t="s">
        <v>0</v>
      </c>
      <c r="AZ1" s="110" t="s">
        <v>1</v>
      </c>
      <c r="BA1" s="110" t="s">
        <v>2</v>
      </c>
      <c r="BB1" s="110" t="s">
        <v>3</v>
      </c>
      <c r="BT1" s="110" t="s">
        <v>4</v>
      </c>
      <c r="BU1" s="110" t="s">
        <v>4</v>
      </c>
      <c r="BV1" s="110" t="s">
        <v>5</v>
      </c>
    </row>
    <row r="2" spans="1:74" ht="36.9" customHeight="1">
      <c r="AR2" s="112" t="s">
        <v>6</v>
      </c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S2" s="114" t="s">
        <v>7</v>
      </c>
      <c r="BT2" s="114" t="s">
        <v>8</v>
      </c>
    </row>
    <row r="3" spans="1:74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7"/>
      <c r="BS3" s="114" t="s">
        <v>7</v>
      </c>
      <c r="BT3" s="114" t="s">
        <v>9</v>
      </c>
    </row>
    <row r="4" spans="1:74" ht="24.9" customHeight="1">
      <c r="B4" s="117"/>
      <c r="D4" s="118" t="s">
        <v>10</v>
      </c>
      <c r="AR4" s="117"/>
      <c r="AS4" s="119" t="s">
        <v>11</v>
      </c>
      <c r="BE4" s="120" t="s">
        <v>12</v>
      </c>
      <c r="BS4" s="114" t="s">
        <v>13</v>
      </c>
    </row>
    <row r="5" spans="1:74" ht="12" customHeight="1">
      <c r="B5" s="117"/>
      <c r="D5" s="121" t="s">
        <v>14</v>
      </c>
      <c r="K5" s="122" t="s">
        <v>15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R5" s="117"/>
      <c r="BE5" s="123" t="s">
        <v>16</v>
      </c>
      <c r="BS5" s="114" t="s">
        <v>7</v>
      </c>
    </row>
    <row r="6" spans="1:74" ht="36.9" customHeight="1">
      <c r="B6" s="117"/>
      <c r="D6" s="124" t="s">
        <v>17</v>
      </c>
      <c r="K6" s="125" t="s">
        <v>18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R6" s="117"/>
      <c r="BE6" s="126"/>
      <c r="BS6" s="114" t="s">
        <v>7</v>
      </c>
    </row>
    <row r="7" spans="1:74" ht="12" customHeight="1">
      <c r="B7" s="117"/>
      <c r="D7" s="127" t="s">
        <v>19</v>
      </c>
      <c r="K7" s="128" t="s">
        <v>3</v>
      </c>
      <c r="AK7" s="127" t="s">
        <v>20</v>
      </c>
      <c r="AN7" s="128" t="s">
        <v>3</v>
      </c>
      <c r="AR7" s="117"/>
      <c r="BE7" s="126"/>
      <c r="BS7" s="114" t="s">
        <v>7</v>
      </c>
    </row>
    <row r="8" spans="1:74" ht="12" customHeight="1">
      <c r="B8" s="117"/>
      <c r="D8" s="127" t="s">
        <v>21</v>
      </c>
      <c r="K8" s="128" t="s">
        <v>22</v>
      </c>
      <c r="AK8" s="127" t="s">
        <v>23</v>
      </c>
      <c r="AN8" s="90" t="s">
        <v>24</v>
      </c>
      <c r="AR8" s="117"/>
      <c r="BE8" s="126"/>
      <c r="BS8" s="114" t="s">
        <v>7</v>
      </c>
    </row>
    <row r="9" spans="1:74" ht="14.4" customHeight="1">
      <c r="B9" s="117"/>
      <c r="AR9" s="117"/>
      <c r="BE9" s="126"/>
      <c r="BS9" s="114" t="s">
        <v>7</v>
      </c>
    </row>
    <row r="10" spans="1:74" ht="12" customHeight="1">
      <c r="B10" s="117"/>
      <c r="D10" s="127" t="s">
        <v>25</v>
      </c>
      <c r="AK10" s="127" t="s">
        <v>26</v>
      </c>
      <c r="AN10" s="128" t="s">
        <v>3</v>
      </c>
      <c r="AR10" s="117"/>
      <c r="BE10" s="126"/>
      <c r="BS10" s="114" t="s">
        <v>7</v>
      </c>
    </row>
    <row r="11" spans="1:74" ht="18.45" customHeight="1">
      <c r="B11" s="117"/>
      <c r="E11" s="128" t="s">
        <v>27</v>
      </c>
      <c r="AK11" s="127" t="s">
        <v>28</v>
      </c>
      <c r="AN11" s="128" t="s">
        <v>3</v>
      </c>
      <c r="AR11" s="117"/>
      <c r="BE11" s="126"/>
      <c r="BS11" s="114" t="s">
        <v>7</v>
      </c>
    </row>
    <row r="12" spans="1:74" ht="6.9" customHeight="1">
      <c r="B12" s="117"/>
      <c r="AR12" s="117"/>
      <c r="BE12" s="126"/>
      <c r="BS12" s="114" t="s">
        <v>7</v>
      </c>
    </row>
    <row r="13" spans="1:74" ht="12" customHeight="1">
      <c r="B13" s="117"/>
      <c r="D13" s="127" t="s">
        <v>29</v>
      </c>
      <c r="AK13" s="127" t="s">
        <v>26</v>
      </c>
      <c r="AN13" s="89" t="s">
        <v>30</v>
      </c>
      <c r="AR13" s="117"/>
      <c r="BE13" s="126"/>
      <c r="BS13" s="114" t="s">
        <v>7</v>
      </c>
    </row>
    <row r="14" spans="1:74" ht="13.2">
      <c r="B14" s="117"/>
      <c r="E14" s="218" t="s">
        <v>30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127" t="s">
        <v>28</v>
      </c>
      <c r="AN14" s="89" t="s">
        <v>30</v>
      </c>
      <c r="AR14" s="117"/>
      <c r="BE14" s="126"/>
      <c r="BS14" s="114" t="s">
        <v>7</v>
      </c>
    </row>
    <row r="15" spans="1:74" ht="6.9" customHeight="1">
      <c r="B15" s="117"/>
      <c r="AR15" s="117"/>
      <c r="BE15" s="126"/>
      <c r="BS15" s="114" t="s">
        <v>4</v>
      </c>
    </row>
    <row r="16" spans="1:74" ht="12" customHeight="1">
      <c r="B16" s="117"/>
      <c r="D16" s="127" t="s">
        <v>31</v>
      </c>
      <c r="AK16" s="127" t="s">
        <v>26</v>
      </c>
      <c r="AN16" s="128" t="s">
        <v>3</v>
      </c>
      <c r="AR16" s="117"/>
      <c r="BE16" s="126"/>
      <c r="BS16" s="114" t="s">
        <v>4</v>
      </c>
    </row>
    <row r="17" spans="2:71" ht="18.45" customHeight="1">
      <c r="B17" s="117"/>
      <c r="E17" s="128" t="s">
        <v>27</v>
      </c>
      <c r="AK17" s="127" t="s">
        <v>28</v>
      </c>
      <c r="AN17" s="128" t="s">
        <v>3</v>
      </c>
      <c r="AR17" s="117"/>
      <c r="BE17" s="126"/>
      <c r="BS17" s="114" t="s">
        <v>32</v>
      </c>
    </row>
    <row r="18" spans="2:71" ht="6.9" customHeight="1">
      <c r="B18" s="117"/>
      <c r="AR18" s="117"/>
      <c r="BE18" s="126"/>
      <c r="BS18" s="114" t="s">
        <v>7</v>
      </c>
    </row>
    <row r="19" spans="2:71" ht="12" customHeight="1">
      <c r="B19" s="117"/>
      <c r="D19" s="127" t="s">
        <v>33</v>
      </c>
      <c r="AK19" s="127" t="s">
        <v>26</v>
      </c>
      <c r="AN19" s="128" t="s">
        <v>3</v>
      </c>
      <c r="AR19" s="117"/>
      <c r="BE19" s="126"/>
      <c r="BS19" s="114" t="s">
        <v>7</v>
      </c>
    </row>
    <row r="20" spans="2:71" ht="18.45" customHeight="1">
      <c r="B20" s="117"/>
      <c r="E20" s="128" t="s">
        <v>34</v>
      </c>
      <c r="AK20" s="127" t="s">
        <v>28</v>
      </c>
      <c r="AN20" s="128" t="s">
        <v>3</v>
      </c>
      <c r="AR20" s="117"/>
      <c r="BE20" s="126"/>
      <c r="BS20" s="114" t="s">
        <v>4</v>
      </c>
    </row>
    <row r="21" spans="2:71" ht="6.9" customHeight="1">
      <c r="B21" s="117"/>
      <c r="AR21" s="117"/>
      <c r="BE21" s="126"/>
    </row>
    <row r="22" spans="2:71" ht="12" customHeight="1">
      <c r="B22" s="117"/>
      <c r="D22" s="127" t="s">
        <v>35</v>
      </c>
      <c r="AR22" s="117"/>
      <c r="BE22" s="126"/>
    </row>
    <row r="23" spans="2:71" ht="52.8" customHeight="1">
      <c r="B23" s="117"/>
      <c r="E23" s="129" t="s">
        <v>36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R23" s="117"/>
      <c r="BE23" s="126"/>
    </row>
    <row r="24" spans="2:71" ht="189" customHeight="1">
      <c r="B24" s="117"/>
      <c r="E24" s="130" t="s">
        <v>498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2"/>
      <c r="AM24" s="132"/>
      <c r="AN24" s="132"/>
      <c r="AR24" s="117"/>
      <c r="BE24" s="126"/>
    </row>
    <row r="25" spans="2:71" s="134" customFormat="1" ht="25.95" customHeight="1">
      <c r="B25" s="133"/>
      <c r="D25" s="135" t="s">
        <v>37</v>
      </c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7">
        <f>ROUND(AG53,2)</f>
        <v>0</v>
      </c>
      <c r="AL25" s="138"/>
      <c r="AM25" s="138"/>
      <c r="AN25" s="138"/>
      <c r="AO25" s="138"/>
      <c r="AR25" s="133"/>
      <c r="BE25" s="126"/>
    </row>
    <row r="26" spans="2:71" s="134" customFormat="1" ht="6.9" customHeight="1">
      <c r="B26" s="133"/>
      <c r="AR26" s="133"/>
      <c r="BE26" s="126"/>
    </row>
    <row r="27" spans="2:71" s="134" customFormat="1" ht="13.2">
      <c r="B27" s="133"/>
      <c r="L27" s="139" t="s">
        <v>38</v>
      </c>
      <c r="M27" s="139"/>
      <c r="N27" s="139"/>
      <c r="O27" s="139"/>
      <c r="P27" s="139"/>
      <c r="W27" s="139" t="s">
        <v>39</v>
      </c>
      <c r="X27" s="139"/>
      <c r="Y27" s="139"/>
      <c r="Z27" s="139"/>
      <c r="AA27" s="139"/>
      <c r="AB27" s="139"/>
      <c r="AC27" s="139"/>
      <c r="AD27" s="139"/>
      <c r="AE27" s="139"/>
      <c r="AK27" s="139" t="s">
        <v>40</v>
      </c>
      <c r="AL27" s="139"/>
      <c r="AM27" s="139"/>
      <c r="AN27" s="139"/>
      <c r="AO27" s="139"/>
      <c r="AR27" s="133"/>
      <c r="BE27" s="126"/>
    </row>
    <row r="28" spans="2:71" s="141" customFormat="1" ht="14.4" customHeight="1">
      <c r="B28" s="140"/>
      <c r="D28" s="127" t="s">
        <v>41</v>
      </c>
      <c r="F28" s="127" t="s">
        <v>42</v>
      </c>
      <c r="L28" s="142">
        <v>0.21</v>
      </c>
      <c r="M28" s="143"/>
      <c r="N28" s="143"/>
      <c r="O28" s="143"/>
      <c r="P28" s="143"/>
      <c r="W28" s="144">
        <f>ROUND(AZ53, 2)</f>
        <v>0</v>
      </c>
      <c r="X28" s="143"/>
      <c r="Y28" s="143"/>
      <c r="Z28" s="143"/>
      <c r="AA28" s="143"/>
      <c r="AB28" s="143"/>
      <c r="AC28" s="143"/>
      <c r="AD28" s="143"/>
      <c r="AE28" s="143"/>
      <c r="AK28" s="144">
        <f>ROUND(AV53, 2)</f>
        <v>0</v>
      </c>
      <c r="AL28" s="143"/>
      <c r="AM28" s="143"/>
      <c r="AN28" s="143"/>
      <c r="AO28" s="143"/>
      <c r="AR28" s="140"/>
      <c r="BE28" s="145"/>
    </row>
    <row r="29" spans="2:71" s="141" customFormat="1" ht="14.4" customHeight="1">
      <c r="B29" s="140"/>
      <c r="F29" s="127" t="s">
        <v>43</v>
      </c>
      <c r="L29" s="142">
        <v>0.12</v>
      </c>
      <c r="M29" s="143"/>
      <c r="N29" s="143"/>
      <c r="O29" s="143"/>
      <c r="P29" s="143"/>
      <c r="W29" s="144">
        <f>ROUND(BA53, 2)</f>
        <v>0</v>
      </c>
      <c r="X29" s="143"/>
      <c r="Y29" s="143"/>
      <c r="Z29" s="143"/>
      <c r="AA29" s="143"/>
      <c r="AB29" s="143"/>
      <c r="AC29" s="143"/>
      <c r="AD29" s="143"/>
      <c r="AE29" s="143"/>
      <c r="AK29" s="144">
        <f>ROUND(AW53, 2)</f>
        <v>0</v>
      </c>
      <c r="AL29" s="143"/>
      <c r="AM29" s="143"/>
      <c r="AN29" s="143"/>
      <c r="AO29" s="143"/>
      <c r="AR29" s="140"/>
      <c r="BE29" s="145"/>
    </row>
    <row r="30" spans="2:71" s="141" customFormat="1" ht="14.4" hidden="1" customHeight="1">
      <c r="B30" s="140"/>
      <c r="F30" s="127" t="s">
        <v>44</v>
      </c>
      <c r="L30" s="142">
        <v>0.21</v>
      </c>
      <c r="M30" s="143"/>
      <c r="N30" s="143"/>
      <c r="O30" s="143"/>
      <c r="P30" s="143"/>
      <c r="W30" s="144">
        <f>ROUND(BB53, 2)</f>
        <v>0</v>
      </c>
      <c r="X30" s="143"/>
      <c r="Y30" s="143"/>
      <c r="Z30" s="143"/>
      <c r="AA30" s="143"/>
      <c r="AB30" s="143"/>
      <c r="AC30" s="143"/>
      <c r="AD30" s="143"/>
      <c r="AE30" s="143"/>
      <c r="AK30" s="144">
        <v>0</v>
      </c>
      <c r="AL30" s="143"/>
      <c r="AM30" s="143"/>
      <c r="AN30" s="143"/>
      <c r="AO30" s="143"/>
      <c r="AR30" s="140"/>
      <c r="BE30" s="145"/>
    </row>
    <row r="31" spans="2:71" s="141" customFormat="1" ht="14.4" hidden="1" customHeight="1">
      <c r="B31" s="140"/>
      <c r="F31" s="127" t="s">
        <v>45</v>
      </c>
      <c r="L31" s="142">
        <v>0.12</v>
      </c>
      <c r="M31" s="143"/>
      <c r="N31" s="143"/>
      <c r="O31" s="143"/>
      <c r="P31" s="143"/>
      <c r="W31" s="144">
        <f>ROUND(BC53, 2)</f>
        <v>0</v>
      </c>
      <c r="X31" s="143"/>
      <c r="Y31" s="143"/>
      <c r="Z31" s="143"/>
      <c r="AA31" s="143"/>
      <c r="AB31" s="143"/>
      <c r="AC31" s="143"/>
      <c r="AD31" s="143"/>
      <c r="AE31" s="143"/>
      <c r="AK31" s="144">
        <v>0</v>
      </c>
      <c r="AL31" s="143"/>
      <c r="AM31" s="143"/>
      <c r="AN31" s="143"/>
      <c r="AO31" s="143"/>
      <c r="AR31" s="140"/>
      <c r="BE31" s="145"/>
    </row>
    <row r="32" spans="2:71" s="141" customFormat="1" ht="14.4" hidden="1" customHeight="1">
      <c r="B32" s="140"/>
      <c r="F32" s="127" t="s">
        <v>46</v>
      </c>
      <c r="L32" s="142">
        <v>0</v>
      </c>
      <c r="M32" s="143"/>
      <c r="N32" s="143"/>
      <c r="O32" s="143"/>
      <c r="P32" s="143"/>
      <c r="W32" s="144">
        <f>ROUND(BD53, 2)</f>
        <v>0</v>
      </c>
      <c r="X32" s="143"/>
      <c r="Y32" s="143"/>
      <c r="Z32" s="143"/>
      <c r="AA32" s="143"/>
      <c r="AB32" s="143"/>
      <c r="AC32" s="143"/>
      <c r="AD32" s="143"/>
      <c r="AE32" s="143"/>
      <c r="AK32" s="144">
        <v>0</v>
      </c>
      <c r="AL32" s="143"/>
      <c r="AM32" s="143"/>
      <c r="AN32" s="143"/>
      <c r="AO32" s="143"/>
      <c r="AR32" s="140"/>
    </row>
    <row r="33" spans="2:56" s="134" customFormat="1" ht="6.9" customHeight="1">
      <c r="B33" s="133"/>
      <c r="AR33" s="133"/>
    </row>
    <row r="34" spans="2:56" s="134" customFormat="1" ht="25.95" customHeight="1">
      <c r="B34" s="133"/>
      <c r="C34" s="146"/>
      <c r="D34" s="147" t="s">
        <v>47</v>
      </c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9" t="s">
        <v>48</v>
      </c>
      <c r="U34" s="148"/>
      <c r="V34" s="148"/>
      <c r="W34" s="148"/>
      <c r="X34" s="150" t="s">
        <v>49</v>
      </c>
      <c r="Y34" s="151"/>
      <c r="Z34" s="151"/>
      <c r="AA34" s="151"/>
      <c r="AB34" s="151"/>
      <c r="AC34" s="148"/>
      <c r="AD34" s="148"/>
      <c r="AE34" s="148"/>
      <c r="AF34" s="148"/>
      <c r="AG34" s="148"/>
      <c r="AH34" s="148"/>
      <c r="AI34" s="148"/>
      <c r="AJ34" s="148"/>
      <c r="AK34" s="152">
        <f>SUM(AK25:AK32)</f>
        <v>0</v>
      </c>
      <c r="AL34" s="151"/>
      <c r="AM34" s="151"/>
      <c r="AN34" s="151"/>
      <c r="AO34" s="153"/>
      <c r="AP34" s="146"/>
      <c r="AQ34" s="146"/>
      <c r="AR34" s="133"/>
    </row>
    <row r="35" spans="2:56" s="134" customFormat="1" ht="6.9" customHeight="1">
      <c r="B35" s="133"/>
      <c r="AR35" s="133"/>
    </row>
    <row r="36" spans="2:56" s="134" customFormat="1" ht="6.9" customHeight="1">
      <c r="B36" s="154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33"/>
    </row>
    <row r="40" spans="2:56" s="134" customFormat="1" ht="6.9" customHeight="1"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33"/>
    </row>
    <row r="41" spans="2:56" s="134" customFormat="1" ht="24.9" customHeight="1">
      <c r="B41" s="133"/>
      <c r="C41" s="118" t="s">
        <v>50</v>
      </c>
      <c r="AR41" s="133"/>
    </row>
    <row r="42" spans="2:56" s="134" customFormat="1" ht="6.9" customHeight="1">
      <c r="B42" s="133"/>
      <c r="AR42" s="133"/>
    </row>
    <row r="43" spans="2:56" s="159" customFormat="1" ht="12" customHeight="1">
      <c r="B43" s="158"/>
      <c r="C43" s="127" t="s">
        <v>14</v>
      </c>
      <c r="L43" s="159" t="str">
        <f>K5</f>
        <v>240502MOB</v>
      </c>
      <c r="AR43" s="158"/>
    </row>
    <row r="44" spans="2:56" s="162" customFormat="1" ht="36.9" customHeight="1">
      <c r="B44" s="160"/>
      <c r="C44" s="161" t="s">
        <v>17</v>
      </c>
      <c r="L44" s="163" t="str">
        <f>K6</f>
        <v>VŠE 3.np, Centrum pro konzultace</v>
      </c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R44" s="160"/>
    </row>
    <row r="45" spans="2:56" s="134" customFormat="1" ht="6.9" customHeight="1">
      <c r="B45" s="133"/>
      <c r="AR45" s="133"/>
    </row>
    <row r="46" spans="2:56" s="134" customFormat="1" ht="12" customHeight="1">
      <c r="B46" s="133"/>
      <c r="C46" s="127" t="s">
        <v>21</v>
      </c>
      <c r="L46" s="165" t="str">
        <f>IF(K8="","",K8)</f>
        <v>Praha</v>
      </c>
      <c r="AI46" s="127" t="s">
        <v>23</v>
      </c>
      <c r="AM46" s="166" t="str">
        <f>IF(AN8= "","",AN8)</f>
        <v>20. 5. 2024</v>
      </c>
      <c r="AN46" s="166"/>
      <c r="AR46" s="133"/>
    </row>
    <row r="47" spans="2:56" s="134" customFormat="1" ht="6.9" customHeight="1">
      <c r="B47" s="133"/>
      <c r="AR47" s="133"/>
    </row>
    <row r="48" spans="2:56" s="134" customFormat="1" ht="15.15" customHeight="1">
      <c r="B48" s="133"/>
      <c r="C48" s="127" t="s">
        <v>25</v>
      </c>
      <c r="L48" s="159" t="str">
        <f>IF(E11= "","",E11)</f>
        <v xml:space="preserve"> </v>
      </c>
      <c r="AI48" s="127" t="s">
        <v>31</v>
      </c>
      <c r="AM48" s="167" t="str">
        <f>IF(E17="","",E17)</f>
        <v xml:space="preserve"> </v>
      </c>
      <c r="AN48" s="168"/>
      <c r="AO48" s="168"/>
      <c r="AP48" s="168"/>
      <c r="AR48" s="133"/>
      <c r="AS48" s="169" t="s">
        <v>51</v>
      </c>
      <c r="AT48" s="170"/>
      <c r="AU48" s="171"/>
      <c r="AV48" s="171"/>
      <c r="AW48" s="171"/>
      <c r="AX48" s="171"/>
      <c r="AY48" s="171"/>
      <c r="AZ48" s="171"/>
      <c r="BA48" s="171"/>
      <c r="BB48" s="171"/>
      <c r="BC48" s="171"/>
      <c r="BD48" s="172"/>
    </row>
    <row r="49" spans="1:91" s="134" customFormat="1" ht="15.15" customHeight="1">
      <c r="B49" s="133"/>
      <c r="C49" s="127" t="s">
        <v>29</v>
      </c>
      <c r="L49" s="159" t="str">
        <f>IF(E14= "Vyplň údaj","",E14)</f>
        <v/>
      </c>
      <c r="AI49" s="127" t="s">
        <v>33</v>
      </c>
      <c r="AM49" s="167" t="str">
        <f>IF(E20="","",E20)</f>
        <v>Ing. Milan Dušek</v>
      </c>
      <c r="AN49" s="168"/>
      <c r="AO49" s="168"/>
      <c r="AP49" s="168"/>
      <c r="AR49" s="133"/>
      <c r="AS49" s="173"/>
      <c r="AT49" s="174"/>
      <c r="BD49" s="175"/>
    </row>
    <row r="50" spans="1:91" s="134" customFormat="1" ht="10.8" customHeight="1">
      <c r="B50" s="133"/>
      <c r="AR50" s="133"/>
      <c r="AS50" s="173"/>
      <c r="AT50" s="174"/>
      <c r="BD50" s="175"/>
    </row>
    <row r="51" spans="1:91" s="134" customFormat="1" ht="29.25" customHeight="1">
      <c r="B51" s="133"/>
      <c r="C51" s="176" t="s">
        <v>52</v>
      </c>
      <c r="D51" s="177"/>
      <c r="E51" s="177"/>
      <c r="F51" s="177"/>
      <c r="G51" s="177"/>
      <c r="H51" s="178"/>
      <c r="I51" s="179" t="s">
        <v>53</v>
      </c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80" t="s">
        <v>54</v>
      </c>
      <c r="AH51" s="177"/>
      <c r="AI51" s="177"/>
      <c r="AJ51" s="177"/>
      <c r="AK51" s="177"/>
      <c r="AL51" s="177"/>
      <c r="AM51" s="177"/>
      <c r="AN51" s="179" t="s">
        <v>55</v>
      </c>
      <c r="AO51" s="177"/>
      <c r="AP51" s="177"/>
      <c r="AQ51" s="181" t="s">
        <v>56</v>
      </c>
      <c r="AR51" s="133"/>
      <c r="AS51" s="182" t="s">
        <v>57</v>
      </c>
      <c r="AT51" s="183" t="s">
        <v>58</v>
      </c>
      <c r="AU51" s="183" t="s">
        <v>59</v>
      </c>
      <c r="AV51" s="183" t="s">
        <v>60</v>
      </c>
      <c r="AW51" s="183" t="s">
        <v>61</v>
      </c>
      <c r="AX51" s="183" t="s">
        <v>62</v>
      </c>
      <c r="AY51" s="183" t="s">
        <v>63</v>
      </c>
      <c r="AZ51" s="183" t="s">
        <v>64</v>
      </c>
      <c r="BA51" s="183" t="s">
        <v>65</v>
      </c>
      <c r="BB51" s="183" t="s">
        <v>66</v>
      </c>
      <c r="BC51" s="183" t="s">
        <v>67</v>
      </c>
      <c r="BD51" s="184" t="s">
        <v>68</v>
      </c>
    </row>
    <row r="52" spans="1:91" s="134" customFormat="1" ht="10.8" customHeight="1">
      <c r="B52" s="133"/>
      <c r="AR52" s="133"/>
      <c r="AS52" s="185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2"/>
    </row>
    <row r="53" spans="1:91" s="186" customFormat="1" ht="32.4" customHeight="1">
      <c r="B53" s="187"/>
      <c r="C53" s="188" t="s">
        <v>69</v>
      </c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90">
        <f>ROUND(SUM(AG54:AG55),2)</f>
        <v>0</v>
      </c>
      <c r="AH53" s="190"/>
      <c r="AI53" s="190"/>
      <c r="AJ53" s="190"/>
      <c r="AK53" s="190"/>
      <c r="AL53" s="190"/>
      <c r="AM53" s="190"/>
      <c r="AN53" s="191">
        <f>SUM(AG53,AT53)</f>
        <v>0</v>
      </c>
      <c r="AO53" s="191"/>
      <c r="AP53" s="191"/>
      <c r="AQ53" s="192" t="s">
        <v>3</v>
      </c>
      <c r="AR53" s="187"/>
      <c r="AS53" s="193">
        <f>ROUND(SUM(AS54:AS55),2)</f>
        <v>0</v>
      </c>
      <c r="AT53" s="194">
        <f>ROUND(SUM(AV53:AW53),2)</f>
        <v>0</v>
      </c>
      <c r="AU53" s="195">
        <f>ROUND(SUM(AU54:AU55),5)</f>
        <v>0</v>
      </c>
      <c r="AV53" s="194">
        <f>ROUND(AZ53*L28,2)</f>
        <v>0</v>
      </c>
      <c r="AW53" s="194">
        <f>ROUND(BA53*L29,2)</f>
        <v>0</v>
      </c>
      <c r="AX53" s="194">
        <f>ROUND(BB53*L28,2)</f>
        <v>0</v>
      </c>
      <c r="AY53" s="194">
        <f>ROUND(BC53*L29,2)</f>
        <v>0</v>
      </c>
      <c r="AZ53" s="194">
        <f>ROUND(SUM(AZ54:AZ55),2)</f>
        <v>0</v>
      </c>
      <c r="BA53" s="194">
        <f>ROUND(SUM(BA54:BA55),2)</f>
        <v>0</v>
      </c>
      <c r="BB53" s="194">
        <f>ROUND(SUM(BB54:BB55),2)</f>
        <v>0</v>
      </c>
      <c r="BC53" s="194">
        <f>ROUND(SUM(BC54:BC55),2)</f>
        <v>0</v>
      </c>
      <c r="BD53" s="196">
        <f>ROUND(SUM(BD54:BD55),2)</f>
        <v>0</v>
      </c>
      <c r="BS53" s="197" t="s">
        <v>70</v>
      </c>
      <c r="BT53" s="197" t="s">
        <v>71</v>
      </c>
      <c r="BU53" s="198" t="s">
        <v>72</v>
      </c>
      <c r="BV53" s="197" t="s">
        <v>73</v>
      </c>
      <c r="BW53" s="197" t="s">
        <v>5</v>
      </c>
      <c r="BX53" s="197" t="s">
        <v>74</v>
      </c>
      <c r="CL53" s="197" t="s">
        <v>3</v>
      </c>
    </row>
    <row r="54" spans="1:91" s="211" customFormat="1" ht="16.5" customHeight="1">
      <c r="A54" s="199" t="s">
        <v>75</v>
      </c>
      <c r="B54" s="200"/>
      <c r="C54" s="201"/>
      <c r="D54" s="202" t="s">
        <v>76</v>
      </c>
      <c r="E54" s="202"/>
      <c r="F54" s="202"/>
      <c r="G54" s="202"/>
      <c r="H54" s="202"/>
      <c r="I54" s="203"/>
      <c r="J54" s="202" t="s">
        <v>77</v>
      </c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4">
        <f>'04 - Mobiliář'!J30</f>
        <v>0</v>
      </c>
      <c r="AH54" s="205"/>
      <c r="AI54" s="205"/>
      <c r="AJ54" s="205"/>
      <c r="AK54" s="205"/>
      <c r="AL54" s="205"/>
      <c r="AM54" s="205"/>
      <c r="AN54" s="204">
        <f>SUM(AG54,AT54)</f>
        <v>0</v>
      </c>
      <c r="AO54" s="205"/>
      <c r="AP54" s="205"/>
      <c r="AQ54" s="206" t="s">
        <v>78</v>
      </c>
      <c r="AR54" s="200"/>
      <c r="AS54" s="207">
        <v>0</v>
      </c>
      <c r="AT54" s="208">
        <f>ROUND(SUM(AV54:AW54),2)</f>
        <v>0</v>
      </c>
      <c r="AU54" s="209">
        <f>'04 - Mobiliář'!P81</f>
        <v>0</v>
      </c>
      <c r="AV54" s="208">
        <f>'04 - Mobiliář'!J33</f>
        <v>0</v>
      </c>
      <c r="AW54" s="208">
        <f>'04 - Mobiliář'!J34</f>
        <v>0</v>
      </c>
      <c r="AX54" s="208">
        <f>'04 - Mobiliář'!J35</f>
        <v>0</v>
      </c>
      <c r="AY54" s="208">
        <f>'04 - Mobiliář'!J36</f>
        <v>0</v>
      </c>
      <c r="AZ54" s="208">
        <f>'04 - Mobiliář'!F33</f>
        <v>0</v>
      </c>
      <c r="BA54" s="208">
        <f>'04 - Mobiliář'!F34</f>
        <v>0</v>
      </c>
      <c r="BB54" s="208">
        <f>'04 - Mobiliář'!F35</f>
        <v>0</v>
      </c>
      <c r="BC54" s="208">
        <f>'04 - Mobiliář'!F36</f>
        <v>0</v>
      </c>
      <c r="BD54" s="210">
        <f>'04 - Mobiliář'!F37</f>
        <v>0</v>
      </c>
      <c r="BT54" s="212" t="s">
        <v>79</v>
      </c>
      <c r="BV54" s="212" t="s">
        <v>73</v>
      </c>
      <c r="BW54" s="212" t="s">
        <v>80</v>
      </c>
      <c r="BX54" s="212" t="s">
        <v>5</v>
      </c>
      <c r="CL54" s="212" t="s">
        <v>3</v>
      </c>
      <c r="CM54" s="212" t="s">
        <v>81</v>
      </c>
    </row>
    <row r="55" spans="1:91" s="211" customFormat="1" ht="16.5" customHeight="1">
      <c r="A55" s="199" t="s">
        <v>75</v>
      </c>
      <c r="B55" s="200"/>
      <c r="C55" s="201"/>
      <c r="D55" s="202" t="s">
        <v>82</v>
      </c>
      <c r="E55" s="202"/>
      <c r="F55" s="202"/>
      <c r="G55" s="202"/>
      <c r="H55" s="202"/>
      <c r="I55" s="203"/>
      <c r="J55" s="202" t="s">
        <v>83</v>
      </c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4">
        <f>'09 - VRN'!J30</f>
        <v>0</v>
      </c>
      <c r="AH55" s="205"/>
      <c r="AI55" s="205"/>
      <c r="AJ55" s="205"/>
      <c r="AK55" s="205"/>
      <c r="AL55" s="205"/>
      <c r="AM55" s="205"/>
      <c r="AN55" s="204">
        <f>SUM(AG55,AT55)</f>
        <v>0</v>
      </c>
      <c r="AO55" s="205"/>
      <c r="AP55" s="205"/>
      <c r="AQ55" s="206" t="s">
        <v>84</v>
      </c>
      <c r="AR55" s="200"/>
      <c r="AS55" s="213">
        <v>0</v>
      </c>
      <c r="AT55" s="214">
        <f>ROUND(SUM(AV55:AW55),2)</f>
        <v>0</v>
      </c>
      <c r="AU55" s="215">
        <f>'09 - VRN'!P84</f>
        <v>0</v>
      </c>
      <c r="AV55" s="214">
        <f>'09 - VRN'!J33</f>
        <v>0</v>
      </c>
      <c r="AW55" s="214">
        <f>'09 - VRN'!J34</f>
        <v>0</v>
      </c>
      <c r="AX55" s="214">
        <f>'09 - VRN'!J35</f>
        <v>0</v>
      </c>
      <c r="AY55" s="214">
        <f>'09 - VRN'!J36</f>
        <v>0</v>
      </c>
      <c r="AZ55" s="214">
        <f>'09 - VRN'!F33</f>
        <v>0</v>
      </c>
      <c r="BA55" s="214">
        <f>'09 - VRN'!F34</f>
        <v>0</v>
      </c>
      <c r="BB55" s="214">
        <f>'09 - VRN'!F35</f>
        <v>0</v>
      </c>
      <c r="BC55" s="214">
        <f>'09 - VRN'!F36</f>
        <v>0</v>
      </c>
      <c r="BD55" s="216">
        <f>'09 - VRN'!F37</f>
        <v>0</v>
      </c>
      <c r="BT55" s="212" t="s">
        <v>79</v>
      </c>
      <c r="BV55" s="212" t="s">
        <v>73</v>
      </c>
      <c r="BW55" s="212" t="s">
        <v>85</v>
      </c>
      <c r="BX55" s="212" t="s">
        <v>5</v>
      </c>
      <c r="CL55" s="212" t="s">
        <v>3</v>
      </c>
      <c r="CM55" s="212" t="s">
        <v>81</v>
      </c>
    </row>
    <row r="56" spans="1:91" s="134" customFormat="1" ht="30" customHeight="1">
      <c r="B56" s="133"/>
      <c r="AR56" s="133"/>
    </row>
    <row r="57" spans="1:91" s="134" customFormat="1" ht="6.9" customHeight="1">
      <c r="B57" s="154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33"/>
    </row>
  </sheetData>
  <sheetProtection password="CA50" sheet="1" objects="1" scenarios="1"/>
  <mergeCells count="47">
    <mergeCell ref="BE5:BE31"/>
    <mergeCell ref="K5:AO5"/>
    <mergeCell ref="K6:AO6"/>
    <mergeCell ref="E14:AJ14"/>
    <mergeCell ref="E23:AN23"/>
    <mergeCell ref="AK25:AO25"/>
    <mergeCell ref="L27:P27"/>
    <mergeCell ref="W27:AE27"/>
    <mergeCell ref="AK27:AO27"/>
    <mergeCell ref="W28:AE28"/>
    <mergeCell ref="AK28:AO28"/>
    <mergeCell ref="L28:P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X34:AB34"/>
    <mergeCell ref="AK34:AO34"/>
    <mergeCell ref="L44:AO44"/>
    <mergeCell ref="AM46:AN46"/>
    <mergeCell ref="AM48:AP48"/>
    <mergeCell ref="AS48:AT50"/>
    <mergeCell ref="AM49:AP49"/>
    <mergeCell ref="AR2:BE2"/>
    <mergeCell ref="E24:AK24"/>
    <mergeCell ref="AN55:AP55"/>
    <mergeCell ref="AG55:AM55"/>
    <mergeCell ref="D55:H55"/>
    <mergeCell ref="J55:AF55"/>
    <mergeCell ref="AG53:AM53"/>
    <mergeCell ref="AN53:AP53"/>
    <mergeCell ref="C51:G51"/>
    <mergeCell ref="I51:AF51"/>
    <mergeCell ref="AG51:AM51"/>
    <mergeCell ref="AN51:AP51"/>
    <mergeCell ref="AN54:AP54"/>
    <mergeCell ref="AG54:AM54"/>
    <mergeCell ref="D54:H54"/>
    <mergeCell ref="J54:AF54"/>
  </mergeCells>
  <hyperlinks>
    <hyperlink ref="A54" location="'04 - Mobiliář'!C2" display="/"/>
    <hyperlink ref="A55" location="'09 - VRN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4"/>
  <sheetViews>
    <sheetView showGridLines="0" workbookViewId="0">
      <selection activeCell="V87" sqref="V87:V88"/>
    </sheetView>
  </sheetViews>
  <sheetFormatPr defaultRowHeight="10.199999999999999"/>
  <cols>
    <col min="1" max="1" width="8.28515625" style="111" customWidth="1"/>
    <col min="2" max="2" width="1.140625" style="111" customWidth="1"/>
    <col min="3" max="3" width="4.140625" style="111" customWidth="1"/>
    <col min="4" max="4" width="4.28515625" style="111" customWidth="1"/>
    <col min="5" max="5" width="17.140625" style="111" customWidth="1"/>
    <col min="6" max="6" width="100.85546875" style="111" customWidth="1"/>
    <col min="7" max="7" width="7.42578125" style="111" customWidth="1"/>
    <col min="8" max="8" width="14" style="111" customWidth="1"/>
    <col min="9" max="9" width="15.85546875" style="111" customWidth="1"/>
    <col min="10" max="11" width="22.28515625" style="111" customWidth="1"/>
    <col min="12" max="12" width="9.28515625" style="111" customWidth="1"/>
    <col min="13" max="13" width="10.85546875" style="111" hidden="1" customWidth="1"/>
    <col min="14" max="14" width="9.28515625" style="111" hidden="1"/>
    <col min="15" max="20" width="14.140625" style="111" hidden="1" customWidth="1"/>
    <col min="21" max="21" width="16.28515625" style="111" hidden="1" customWidth="1"/>
    <col min="22" max="22" width="12.28515625" style="111" customWidth="1"/>
    <col min="23" max="23" width="16.28515625" style="111" customWidth="1"/>
    <col min="24" max="24" width="12.28515625" style="111" customWidth="1"/>
    <col min="25" max="25" width="15" style="111" customWidth="1"/>
    <col min="26" max="26" width="11" style="111" customWidth="1"/>
    <col min="27" max="27" width="15" style="111" customWidth="1"/>
    <col min="28" max="28" width="16.28515625" style="111" customWidth="1"/>
    <col min="29" max="29" width="11" style="111" customWidth="1"/>
    <col min="30" max="30" width="15" style="111" customWidth="1"/>
    <col min="31" max="31" width="16.28515625" style="111" customWidth="1"/>
    <col min="32" max="43" width="9.140625" style="111"/>
    <col min="44" max="65" width="9.28515625" style="111" hidden="1"/>
    <col min="66" max="16384" width="9.140625" style="111"/>
  </cols>
  <sheetData>
    <row r="2" spans="2:46" ht="36.9" customHeight="1">
      <c r="L2" s="112" t="s">
        <v>6</v>
      </c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114" t="s">
        <v>80</v>
      </c>
    </row>
    <row r="3" spans="2:46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7"/>
      <c r="AT3" s="114" t="s">
        <v>81</v>
      </c>
    </row>
    <row r="4" spans="2:46" ht="24.9" customHeight="1">
      <c r="B4" s="117"/>
      <c r="D4" s="118" t="s">
        <v>86</v>
      </c>
      <c r="L4" s="117"/>
      <c r="M4" s="219" t="s">
        <v>11</v>
      </c>
      <c r="AT4" s="114" t="s">
        <v>4</v>
      </c>
    </row>
    <row r="5" spans="2:46" ht="6.9" customHeight="1">
      <c r="B5" s="117"/>
      <c r="L5" s="117"/>
    </row>
    <row r="6" spans="2:46" ht="12" customHeight="1">
      <c r="B6" s="117"/>
      <c r="D6" s="127" t="s">
        <v>17</v>
      </c>
      <c r="L6" s="117"/>
    </row>
    <row r="7" spans="2:46" ht="16.5" customHeight="1">
      <c r="B7" s="117"/>
      <c r="E7" s="220" t="str">
        <f>'Rekapitulace stavby'!K6</f>
        <v>VŠE 3.np, Centrum pro konzultace</v>
      </c>
      <c r="F7" s="221"/>
      <c r="G7" s="221"/>
      <c r="H7" s="221"/>
      <c r="L7" s="117"/>
    </row>
    <row r="8" spans="2:46" s="134" customFormat="1" ht="12" customHeight="1">
      <c r="B8" s="133"/>
      <c r="D8" s="127" t="s">
        <v>87</v>
      </c>
      <c r="L8" s="133"/>
    </row>
    <row r="9" spans="2:46" s="134" customFormat="1" ht="16.5" customHeight="1">
      <c r="B9" s="133"/>
      <c r="E9" s="163" t="s">
        <v>88</v>
      </c>
      <c r="F9" s="222"/>
      <c r="G9" s="222"/>
      <c r="H9" s="222"/>
      <c r="L9" s="133"/>
    </row>
    <row r="10" spans="2:46" s="134" customFormat="1">
      <c r="B10" s="133"/>
      <c r="L10" s="133"/>
    </row>
    <row r="11" spans="2:46" s="134" customFormat="1" ht="12" customHeight="1">
      <c r="B11" s="133"/>
      <c r="D11" s="127" t="s">
        <v>19</v>
      </c>
      <c r="F11" s="128" t="s">
        <v>3</v>
      </c>
      <c r="I11" s="127" t="s">
        <v>20</v>
      </c>
      <c r="J11" s="128" t="s">
        <v>3</v>
      </c>
      <c r="L11" s="133"/>
    </row>
    <row r="12" spans="2:46" s="134" customFormat="1" ht="12" customHeight="1">
      <c r="B12" s="133"/>
      <c r="D12" s="127" t="s">
        <v>21</v>
      </c>
      <c r="F12" s="128" t="s">
        <v>27</v>
      </c>
      <c r="I12" s="127" t="s">
        <v>23</v>
      </c>
      <c r="J12" s="223" t="str">
        <f>'Rekapitulace stavby'!AN8</f>
        <v>20. 5. 2024</v>
      </c>
      <c r="L12" s="133"/>
    </row>
    <row r="13" spans="2:46" s="134" customFormat="1" ht="10.8" customHeight="1">
      <c r="B13" s="133"/>
      <c r="L13" s="133"/>
    </row>
    <row r="14" spans="2:46" s="134" customFormat="1" ht="12" customHeight="1">
      <c r="B14" s="133"/>
      <c r="D14" s="127" t="s">
        <v>25</v>
      </c>
      <c r="I14" s="127" t="s">
        <v>26</v>
      </c>
      <c r="J14" s="128" t="str">
        <f>IF('Rekapitulace stavby'!AN10="","",'Rekapitulace stavby'!AN10)</f>
        <v/>
      </c>
      <c r="L14" s="133"/>
    </row>
    <row r="15" spans="2:46" s="134" customFormat="1" ht="18" customHeight="1">
      <c r="B15" s="133"/>
      <c r="E15" s="128" t="str">
        <f>IF('Rekapitulace stavby'!E11="","",'Rekapitulace stavby'!E11)</f>
        <v xml:space="preserve"> </v>
      </c>
      <c r="I15" s="127" t="s">
        <v>28</v>
      </c>
      <c r="J15" s="128" t="str">
        <f>IF('Rekapitulace stavby'!AN11="","",'Rekapitulace stavby'!AN11)</f>
        <v/>
      </c>
      <c r="L15" s="133"/>
    </row>
    <row r="16" spans="2:46" s="134" customFormat="1" ht="6.9" customHeight="1">
      <c r="B16" s="133"/>
      <c r="L16" s="133"/>
    </row>
    <row r="17" spans="2:12" s="134" customFormat="1" ht="12" customHeight="1">
      <c r="B17" s="133"/>
      <c r="D17" s="127" t="s">
        <v>29</v>
      </c>
      <c r="I17" s="127" t="s">
        <v>26</v>
      </c>
      <c r="J17" s="90" t="str">
        <f>'Rekapitulace stavby'!AN13</f>
        <v>Vyplň údaj</v>
      </c>
      <c r="L17" s="133"/>
    </row>
    <row r="18" spans="2:12" s="134" customFormat="1" ht="18" customHeight="1">
      <c r="B18" s="133"/>
      <c r="E18" s="101" t="str">
        <f>'Rekapitulace stavby'!E14</f>
        <v>Vyplň údaj</v>
      </c>
      <c r="F18" s="289"/>
      <c r="G18" s="289"/>
      <c r="H18" s="289"/>
      <c r="I18" s="127" t="s">
        <v>28</v>
      </c>
      <c r="J18" s="90" t="str">
        <f>'Rekapitulace stavby'!AN14</f>
        <v>Vyplň údaj</v>
      </c>
      <c r="L18" s="133"/>
    </row>
    <row r="19" spans="2:12" s="134" customFormat="1" ht="6.9" customHeight="1">
      <c r="B19" s="133"/>
      <c r="L19" s="133"/>
    </row>
    <row r="20" spans="2:12" s="134" customFormat="1" ht="12" customHeight="1">
      <c r="B20" s="133"/>
      <c r="D20" s="127" t="s">
        <v>31</v>
      </c>
      <c r="I20" s="127" t="s">
        <v>26</v>
      </c>
      <c r="J20" s="128" t="str">
        <f>IF('Rekapitulace stavby'!AN16="","",'Rekapitulace stavby'!AN16)</f>
        <v/>
      </c>
      <c r="L20" s="133"/>
    </row>
    <row r="21" spans="2:12" s="134" customFormat="1" ht="18" customHeight="1">
      <c r="B21" s="133"/>
      <c r="E21" s="128" t="str">
        <f>IF('Rekapitulace stavby'!E17="","",'Rekapitulace stavby'!E17)</f>
        <v xml:space="preserve"> </v>
      </c>
      <c r="I21" s="127" t="s">
        <v>28</v>
      </c>
      <c r="J21" s="128" t="str">
        <f>IF('Rekapitulace stavby'!AN17="","",'Rekapitulace stavby'!AN17)</f>
        <v/>
      </c>
      <c r="L21" s="133"/>
    </row>
    <row r="22" spans="2:12" s="134" customFormat="1" ht="6.9" customHeight="1">
      <c r="B22" s="133"/>
      <c r="L22" s="133"/>
    </row>
    <row r="23" spans="2:12" s="134" customFormat="1" ht="12" customHeight="1">
      <c r="B23" s="133"/>
      <c r="D23" s="127" t="s">
        <v>33</v>
      </c>
      <c r="I23" s="127" t="s">
        <v>26</v>
      </c>
      <c r="J23" s="128" t="str">
        <f>IF('Rekapitulace stavby'!AN19="","",'Rekapitulace stavby'!AN19)</f>
        <v/>
      </c>
      <c r="L23" s="133"/>
    </row>
    <row r="24" spans="2:12" s="134" customFormat="1" ht="18" customHeight="1">
      <c r="B24" s="133"/>
      <c r="E24" s="128" t="str">
        <f>IF('Rekapitulace stavby'!E20="","",'Rekapitulace stavby'!E20)</f>
        <v>Ing. Milan Dušek</v>
      </c>
      <c r="I24" s="127" t="s">
        <v>28</v>
      </c>
      <c r="J24" s="128" t="str">
        <f>IF('Rekapitulace stavby'!AN20="","",'Rekapitulace stavby'!AN20)</f>
        <v/>
      </c>
      <c r="L24" s="133"/>
    </row>
    <row r="25" spans="2:12" s="134" customFormat="1" ht="6.9" customHeight="1">
      <c r="B25" s="133"/>
      <c r="L25" s="133"/>
    </row>
    <row r="26" spans="2:12" s="134" customFormat="1" ht="12" customHeight="1">
      <c r="B26" s="133"/>
      <c r="D26" s="127" t="s">
        <v>35</v>
      </c>
      <c r="L26" s="133"/>
    </row>
    <row r="27" spans="2:12" s="225" customFormat="1" ht="16.5" customHeight="1">
      <c r="B27" s="224"/>
      <c r="E27" s="129" t="s">
        <v>3</v>
      </c>
      <c r="F27" s="129"/>
      <c r="G27" s="129"/>
      <c r="H27" s="129"/>
      <c r="L27" s="224"/>
    </row>
    <row r="28" spans="2:12" s="134" customFormat="1" ht="6.9" customHeight="1">
      <c r="B28" s="133"/>
      <c r="L28" s="133"/>
    </row>
    <row r="29" spans="2:12" s="134" customFormat="1" ht="6.9" customHeight="1">
      <c r="B29" s="133"/>
      <c r="D29" s="171"/>
      <c r="E29" s="171"/>
      <c r="F29" s="171"/>
      <c r="G29" s="171"/>
      <c r="H29" s="171"/>
      <c r="I29" s="171"/>
      <c r="J29" s="171"/>
      <c r="K29" s="171"/>
      <c r="L29" s="133"/>
    </row>
    <row r="30" spans="2:12" s="134" customFormat="1" ht="25.35" customHeight="1">
      <c r="B30" s="133"/>
      <c r="D30" s="226" t="s">
        <v>37</v>
      </c>
      <c r="J30" s="227">
        <f>ROUND(J81, 2)</f>
        <v>0</v>
      </c>
      <c r="L30" s="133"/>
    </row>
    <row r="31" spans="2:12" s="134" customFormat="1" ht="6.9" customHeight="1">
      <c r="B31" s="133"/>
      <c r="D31" s="171"/>
      <c r="E31" s="171"/>
      <c r="F31" s="171"/>
      <c r="G31" s="171"/>
      <c r="H31" s="171"/>
      <c r="I31" s="171"/>
      <c r="J31" s="171"/>
      <c r="K31" s="171"/>
      <c r="L31" s="133"/>
    </row>
    <row r="32" spans="2:12" s="134" customFormat="1" ht="14.4" customHeight="1">
      <c r="B32" s="133"/>
      <c r="F32" s="228" t="s">
        <v>39</v>
      </c>
      <c r="I32" s="228" t="s">
        <v>38</v>
      </c>
      <c r="J32" s="228" t="s">
        <v>40</v>
      </c>
      <c r="L32" s="133"/>
    </row>
    <row r="33" spans="2:12" s="134" customFormat="1" ht="14.4" customHeight="1">
      <c r="B33" s="133"/>
      <c r="D33" s="229" t="s">
        <v>41</v>
      </c>
      <c r="E33" s="127" t="s">
        <v>42</v>
      </c>
      <c r="F33" s="230">
        <f>ROUND((SUM(BE81:BE93)),  2)</f>
        <v>0</v>
      </c>
      <c r="I33" s="231">
        <v>0.21</v>
      </c>
      <c r="J33" s="230">
        <f>ROUND(((SUM(BE81:BE93))*I33),  2)</f>
        <v>0</v>
      </c>
      <c r="L33" s="133"/>
    </row>
    <row r="34" spans="2:12" s="134" customFormat="1" ht="14.4" customHeight="1">
      <c r="B34" s="133"/>
      <c r="E34" s="127" t="s">
        <v>43</v>
      </c>
      <c r="F34" s="230">
        <f>ROUND((SUM(BF81:BF93)),  2)</f>
        <v>0</v>
      </c>
      <c r="I34" s="231">
        <v>0.12</v>
      </c>
      <c r="J34" s="230">
        <f>ROUND(((SUM(BF81:BF93))*I34),  2)</f>
        <v>0</v>
      </c>
      <c r="L34" s="133"/>
    </row>
    <row r="35" spans="2:12" s="134" customFormat="1" ht="14.4" hidden="1" customHeight="1">
      <c r="B35" s="133"/>
      <c r="E35" s="127" t="s">
        <v>44</v>
      </c>
      <c r="F35" s="230">
        <f>ROUND((SUM(BG81:BG93)),  2)</f>
        <v>0</v>
      </c>
      <c r="I35" s="231">
        <v>0.21</v>
      </c>
      <c r="J35" s="230">
        <f>0</f>
        <v>0</v>
      </c>
      <c r="L35" s="133"/>
    </row>
    <row r="36" spans="2:12" s="134" customFormat="1" ht="14.4" hidden="1" customHeight="1">
      <c r="B36" s="133"/>
      <c r="E36" s="127" t="s">
        <v>45</v>
      </c>
      <c r="F36" s="230">
        <f>ROUND((SUM(BH81:BH93)),  2)</f>
        <v>0</v>
      </c>
      <c r="I36" s="231">
        <v>0.12</v>
      </c>
      <c r="J36" s="230">
        <f>0</f>
        <v>0</v>
      </c>
      <c r="L36" s="133"/>
    </row>
    <row r="37" spans="2:12" s="134" customFormat="1" ht="14.4" hidden="1" customHeight="1">
      <c r="B37" s="133"/>
      <c r="E37" s="127" t="s">
        <v>46</v>
      </c>
      <c r="F37" s="230">
        <f>ROUND((SUM(BI81:BI93)),  2)</f>
        <v>0</v>
      </c>
      <c r="I37" s="231">
        <v>0</v>
      </c>
      <c r="J37" s="230">
        <f>0</f>
        <v>0</v>
      </c>
      <c r="L37" s="133"/>
    </row>
    <row r="38" spans="2:12" s="134" customFormat="1" ht="6.9" customHeight="1">
      <c r="B38" s="133"/>
      <c r="L38" s="133"/>
    </row>
    <row r="39" spans="2:12" s="134" customFormat="1" ht="25.35" customHeight="1">
      <c r="B39" s="133"/>
      <c r="C39" s="232"/>
      <c r="D39" s="233" t="s">
        <v>47</v>
      </c>
      <c r="E39" s="178"/>
      <c r="F39" s="178"/>
      <c r="G39" s="234" t="s">
        <v>48</v>
      </c>
      <c r="H39" s="235" t="s">
        <v>49</v>
      </c>
      <c r="I39" s="178"/>
      <c r="J39" s="236">
        <f>SUM(J30:J37)</f>
        <v>0</v>
      </c>
      <c r="K39" s="237"/>
      <c r="L39" s="133"/>
    </row>
    <row r="40" spans="2:12" s="134" customFormat="1" ht="14.4" customHeight="1"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3"/>
    </row>
    <row r="44" spans="2:12" s="134" customFormat="1" ht="6.9" customHeight="1"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3"/>
    </row>
    <row r="45" spans="2:12" s="134" customFormat="1" ht="24.9" customHeight="1">
      <c r="B45" s="133"/>
      <c r="C45" s="118" t="s">
        <v>89</v>
      </c>
      <c r="L45" s="133"/>
    </row>
    <row r="46" spans="2:12" s="134" customFormat="1" ht="6.9" customHeight="1">
      <c r="B46" s="133"/>
      <c r="L46" s="133"/>
    </row>
    <row r="47" spans="2:12" s="134" customFormat="1" ht="12" customHeight="1">
      <c r="B47" s="133"/>
      <c r="C47" s="127" t="s">
        <v>17</v>
      </c>
      <c r="L47" s="133"/>
    </row>
    <row r="48" spans="2:12" s="134" customFormat="1" ht="16.5" customHeight="1">
      <c r="B48" s="133"/>
      <c r="E48" s="220" t="str">
        <f>E7</f>
        <v>VŠE 3.np, Centrum pro konzultace</v>
      </c>
      <c r="F48" s="221"/>
      <c r="G48" s="221"/>
      <c r="H48" s="221"/>
      <c r="L48" s="133"/>
    </row>
    <row r="49" spans="2:47" s="134" customFormat="1" ht="12" customHeight="1">
      <c r="B49" s="133"/>
      <c r="C49" s="127" t="s">
        <v>87</v>
      </c>
      <c r="L49" s="133"/>
    </row>
    <row r="50" spans="2:47" s="134" customFormat="1" ht="16.5" customHeight="1">
      <c r="B50" s="133"/>
      <c r="E50" s="163" t="str">
        <f>E9</f>
        <v>04 - Mobiliář</v>
      </c>
      <c r="F50" s="222"/>
      <c r="G50" s="222"/>
      <c r="H50" s="222"/>
      <c r="L50" s="133"/>
    </row>
    <row r="51" spans="2:47" s="134" customFormat="1" ht="6.9" customHeight="1">
      <c r="B51" s="133"/>
      <c r="L51" s="133"/>
    </row>
    <row r="52" spans="2:47" s="134" customFormat="1" ht="12" customHeight="1">
      <c r="B52" s="133"/>
      <c r="C52" s="127" t="s">
        <v>21</v>
      </c>
      <c r="F52" s="128" t="str">
        <f>F12</f>
        <v xml:space="preserve"> </v>
      </c>
      <c r="I52" s="127" t="s">
        <v>23</v>
      </c>
      <c r="J52" s="223" t="str">
        <f>IF(J12="","",J12)</f>
        <v>20. 5. 2024</v>
      </c>
      <c r="L52" s="133"/>
    </row>
    <row r="53" spans="2:47" s="134" customFormat="1" ht="6.9" customHeight="1">
      <c r="B53" s="133"/>
      <c r="L53" s="133"/>
    </row>
    <row r="54" spans="2:47" s="134" customFormat="1" ht="15.15" customHeight="1">
      <c r="B54" s="133"/>
      <c r="C54" s="127" t="s">
        <v>25</v>
      </c>
      <c r="F54" s="128" t="str">
        <f>E15</f>
        <v xml:space="preserve"> </v>
      </c>
      <c r="I54" s="127" t="s">
        <v>31</v>
      </c>
      <c r="J54" s="132" t="str">
        <f>E21</f>
        <v xml:space="preserve"> </v>
      </c>
      <c r="L54" s="133"/>
    </row>
    <row r="55" spans="2:47" s="134" customFormat="1" ht="15.15" customHeight="1">
      <c r="B55" s="133"/>
      <c r="C55" s="127" t="s">
        <v>29</v>
      </c>
      <c r="F55" s="128" t="str">
        <f>IF(E18="","",E18)</f>
        <v>Vyplň údaj</v>
      </c>
      <c r="I55" s="127" t="s">
        <v>33</v>
      </c>
      <c r="J55" s="132" t="str">
        <f>E24</f>
        <v>Ing. Milan Dušek</v>
      </c>
      <c r="L55" s="133"/>
    </row>
    <row r="56" spans="2:47" s="134" customFormat="1" ht="10.35" customHeight="1">
      <c r="B56" s="133"/>
      <c r="L56" s="133"/>
    </row>
    <row r="57" spans="2:47" s="134" customFormat="1" ht="29.25" customHeight="1">
      <c r="B57" s="133"/>
      <c r="C57" s="238" t="s">
        <v>90</v>
      </c>
      <c r="D57" s="232"/>
      <c r="E57" s="232"/>
      <c r="F57" s="232"/>
      <c r="G57" s="232"/>
      <c r="H57" s="232"/>
      <c r="I57" s="232"/>
      <c r="J57" s="239" t="s">
        <v>91</v>
      </c>
      <c r="K57" s="232"/>
      <c r="L57" s="133"/>
    </row>
    <row r="58" spans="2:47" s="134" customFormat="1" ht="10.35" customHeight="1">
      <c r="B58" s="133"/>
      <c r="L58" s="133"/>
    </row>
    <row r="59" spans="2:47" s="134" customFormat="1" ht="22.8" customHeight="1">
      <c r="B59" s="133"/>
      <c r="C59" s="240" t="s">
        <v>69</v>
      </c>
      <c r="J59" s="227">
        <f>J81</f>
        <v>0</v>
      </c>
      <c r="L59" s="133"/>
      <c r="AU59" s="114" t="s">
        <v>92</v>
      </c>
    </row>
    <row r="60" spans="2:47" s="242" customFormat="1" ht="24.9" customHeight="1">
      <c r="B60" s="241"/>
      <c r="D60" s="243" t="s">
        <v>93</v>
      </c>
      <c r="E60" s="244"/>
      <c r="F60" s="244"/>
      <c r="G60" s="244"/>
      <c r="H60" s="244"/>
      <c r="I60" s="244"/>
      <c r="J60" s="245">
        <f>J82</f>
        <v>0</v>
      </c>
      <c r="L60" s="241"/>
    </row>
    <row r="61" spans="2:47" s="247" customFormat="1" ht="19.95" customHeight="1">
      <c r="B61" s="246"/>
      <c r="D61" s="248" t="s">
        <v>94</v>
      </c>
      <c r="E61" s="249"/>
      <c r="F61" s="249"/>
      <c r="G61" s="249"/>
      <c r="H61" s="249"/>
      <c r="I61" s="249"/>
      <c r="J61" s="250">
        <f>J83</f>
        <v>0</v>
      </c>
      <c r="L61" s="246"/>
    </row>
    <row r="62" spans="2:47" s="134" customFormat="1" ht="21.75" customHeight="1">
      <c r="B62" s="133"/>
      <c r="L62" s="133"/>
    </row>
    <row r="63" spans="2:47" s="134" customFormat="1" ht="6.9" customHeight="1">
      <c r="B63" s="154"/>
      <c r="C63" s="155"/>
      <c r="D63" s="155"/>
      <c r="E63" s="155"/>
      <c r="F63" s="155"/>
      <c r="G63" s="155"/>
      <c r="H63" s="155"/>
      <c r="I63" s="155"/>
      <c r="J63" s="155"/>
      <c r="K63" s="155"/>
      <c r="L63" s="133"/>
    </row>
    <row r="67" spans="2:20" s="134" customFormat="1" ht="6.9" customHeight="1">
      <c r="B67" s="156"/>
      <c r="C67" s="157"/>
      <c r="D67" s="157"/>
      <c r="E67" s="157"/>
      <c r="F67" s="157"/>
      <c r="G67" s="157"/>
      <c r="H67" s="157"/>
      <c r="I67" s="157"/>
      <c r="J67" s="157"/>
      <c r="K67" s="157"/>
      <c r="L67" s="133"/>
    </row>
    <row r="68" spans="2:20" s="134" customFormat="1" ht="24.9" customHeight="1">
      <c r="B68" s="133"/>
      <c r="C68" s="118" t="s">
        <v>95</v>
      </c>
      <c r="L68" s="133"/>
    </row>
    <row r="69" spans="2:20" s="134" customFormat="1" ht="6.9" customHeight="1">
      <c r="B69" s="133"/>
      <c r="L69" s="133"/>
    </row>
    <row r="70" spans="2:20" s="134" customFormat="1" ht="12" customHeight="1">
      <c r="B70" s="133"/>
      <c r="C70" s="127" t="s">
        <v>17</v>
      </c>
      <c r="L70" s="133"/>
    </row>
    <row r="71" spans="2:20" s="134" customFormat="1" ht="16.5" customHeight="1">
      <c r="B71" s="133"/>
      <c r="E71" s="220" t="str">
        <f>E7</f>
        <v>VŠE 3.np, Centrum pro konzultace</v>
      </c>
      <c r="F71" s="221"/>
      <c r="G71" s="221"/>
      <c r="H71" s="221"/>
      <c r="L71" s="133"/>
    </row>
    <row r="72" spans="2:20" s="134" customFormat="1" ht="12" customHeight="1">
      <c r="B72" s="133"/>
      <c r="C72" s="127" t="s">
        <v>87</v>
      </c>
      <c r="L72" s="133"/>
    </row>
    <row r="73" spans="2:20" s="134" customFormat="1" ht="16.5" customHeight="1">
      <c r="B73" s="133"/>
      <c r="E73" s="163" t="str">
        <f>E9</f>
        <v>04 - Mobiliář</v>
      </c>
      <c r="F73" s="222"/>
      <c r="G73" s="222"/>
      <c r="H73" s="222"/>
      <c r="L73" s="133"/>
    </row>
    <row r="74" spans="2:20" s="134" customFormat="1" ht="6.9" customHeight="1">
      <c r="B74" s="133"/>
      <c r="L74" s="133"/>
    </row>
    <row r="75" spans="2:20" s="134" customFormat="1" ht="12" customHeight="1">
      <c r="B75" s="133"/>
      <c r="C75" s="127" t="s">
        <v>21</v>
      </c>
      <c r="F75" s="128" t="str">
        <f>F12</f>
        <v xml:space="preserve"> </v>
      </c>
      <c r="I75" s="127" t="s">
        <v>23</v>
      </c>
      <c r="J75" s="223" t="str">
        <f>IF(J12="","",J12)</f>
        <v>20. 5. 2024</v>
      </c>
      <c r="L75" s="133"/>
    </row>
    <row r="76" spans="2:20" s="134" customFormat="1" ht="6.9" customHeight="1">
      <c r="B76" s="133"/>
      <c r="L76" s="133"/>
    </row>
    <row r="77" spans="2:20" s="134" customFormat="1" ht="15.15" customHeight="1">
      <c r="B77" s="133"/>
      <c r="C77" s="127" t="s">
        <v>25</v>
      </c>
      <c r="F77" s="128" t="str">
        <f>E15</f>
        <v xml:space="preserve"> </v>
      </c>
      <c r="I77" s="127" t="s">
        <v>31</v>
      </c>
      <c r="J77" s="132" t="str">
        <f>E21</f>
        <v xml:space="preserve"> </v>
      </c>
      <c r="L77" s="133"/>
    </row>
    <row r="78" spans="2:20" s="134" customFormat="1" ht="15.15" customHeight="1">
      <c r="B78" s="133"/>
      <c r="C78" s="127" t="s">
        <v>29</v>
      </c>
      <c r="F78" s="128" t="str">
        <f>IF(E18="","",E18)</f>
        <v>Vyplň údaj</v>
      </c>
      <c r="I78" s="127" t="s">
        <v>33</v>
      </c>
      <c r="J78" s="132" t="str">
        <f>E24</f>
        <v>Ing. Milan Dušek</v>
      </c>
      <c r="L78" s="133"/>
    </row>
    <row r="79" spans="2:20" s="134" customFormat="1" ht="10.35" customHeight="1">
      <c r="B79" s="133"/>
      <c r="L79" s="133"/>
    </row>
    <row r="80" spans="2:20" s="255" customFormat="1" ht="29.25" customHeight="1">
      <c r="B80" s="251"/>
      <c r="C80" s="252" t="s">
        <v>96</v>
      </c>
      <c r="D80" s="253" t="s">
        <v>56</v>
      </c>
      <c r="E80" s="253" t="s">
        <v>52</v>
      </c>
      <c r="F80" s="253" t="s">
        <v>53</v>
      </c>
      <c r="G80" s="253" t="s">
        <v>97</v>
      </c>
      <c r="H80" s="253" t="s">
        <v>98</v>
      </c>
      <c r="I80" s="253" t="s">
        <v>99</v>
      </c>
      <c r="J80" s="253" t="s">
        <v>91</v>
      </c>
      <c r="K80" s="254" t="s">
        <v>100</v>
      </c>
      <c r="L80" s="251"/>
      <c r="M80" s="182" t="s">
        <v>3</v>
      </c>
      <c r="N80" s="183" t="s">
        <v>41</v>
      </c>
      <c r="O80" s="183" t="s">
        <v>101</v>
      </c>
      <c r="P80" s="183" t="s">
        <v>102</v>
      </c>
      <c r="Q80" s="183" t="s">
        <v>103</v>
      </c>
      <c r="R80" s="183" t="s">
        <v>104</v>
      </c>
      <c r="S80" s="183" t="s">
        <v>105</v>
      </c>
      <c r="T80" s="184" t="s">
        <v>106</v>
      </c>
    </row>
    <row r="81" spans="2:65" s="134" customFormat="1" ht="22.8" customHeight="1">
      <c r="B81" s="133"/>
      <c r="C81" s="188" t="s">
        <v>107</v>
      </c>
      <c r="J81" s="256">
        <f>BK81</f>
        <v>0</v>
      </c>
      <c r="L81" s="133"/>
      <c r="M81" s="185"/>
      <c r="N81" s="171"/>
      <c r="O81" s="171"/>
      <c r="P81" s="257">
        <f>P82</f>
        <v>0</v>
      </c>
      <c r="Q81" s="171"/>
      <c r="R81" s="257">
        <f>R82</f>
        <v>0</v>
      </c>
      <c r="S81" s="171"/>
      <c r="T81" s="258">
        <f>T82</f>
        <v>0</v>
      </c>
      <c r="AT81" s="114" t="s">
        <v>70</v>
      </c>
      <c r="AU81" s="114" t="s">
        <v>92</v>
      </c>
      <c r="BK81" s="259">
        <f>BK82</f>
        <v>0</v>
      </c>
    </row>
    <row r="82" spans="2:65" s="261" customFormat="1" ht="25.95" customHeight="1">
      <c r="B82" s="260"/>
      <c r="D82" s="262" t="s">
        <v>70</v>
      </c>
      <c r="E82" s="263" t="s">
        <v>108</v>
      </c>
      <c r="F82" s="263" t="s">
        <v>109</v>
      </c>
      <c r="J82" s="264">
        <f>BK82</f>
        <v>0</v>
      </c>
      <c r="L82" s="260"/>
      <c r="M82" s="265"/>
      <c r="P82" s="266">
        <f>P83</f>
        <v>0</v>
      </c>
      <c r="R82" s="266">
        <f>R83</f>
        <v>0</v>
      </c>
      <c r="T82" s="267">
        <f>T83</f>
        <v>0</v>
      </c>
      <c r="AR82" s="262" t="s">
        <v>110</v>
      </c>
      <c r="AT82" s="268" t="s">
        <v>70</v>
      </c>
      <c r="AU82" s="268" t="s">
        <v>71</v>
      </c>
      <c r="AY82" s="262" t="s">
        <v>111</v>
      </c>
      <c r="BK82" s="269">
        <f>BK83</f>
        <v>0</v>
      </c>
    </row>
    <row r="83" spans="2:65" s="261" customFormat="1" ht="22.8" customHeight="1">
      <c r="B83" s="260"/>
      <c r="D83" s="262" t="s">
        <v>70</v>
      </c>
      <c r="E83" s="270" t="s">
        <v>112</v>
      </c>
      <c r="F83" s="270" t="s">
        <v>113</v>
      </c>
      <c r="J83" s="271">
        <f>BK83</f>
        <v>0</v>
      </c>
      <c r="L83" s="260"/>
      <c r="M83" s="265"/>
      <c r="P83" s="266">
        <f>SUM(P84:P93)</f>
        <v>0</v>
      </c>
      <c r="R83" s="266">
        <f>SUM(R84:R93)</f>
        <v>0</v>
      </c>
      <c r="T83" s="267">
        <f>SUM(T84:T93)</f>
        <v>0</v>
      </c>
      <c r="AR83" s="262" t="s">
        <v>110</v>
      </c>
      <c r="AT83" s="268" t="s">
        <v>70</v>
      </c>
      <c r="AU83" s="268" t="s">
        <v>79</v>
      </c>
      <c r="AY83" s="262" t="s">
        <v>111</v>
      </c>
      <c r="BK83" s="269">
        <f>SUM(BK84:BK93)</f>
        <v>0</v>
      </c>
    </row>
    <row r="84" spans="2:65" s="134" customFormat="1" ht="24.15" customHeight="1">
      <c r="B84" s="133"/>
      <c r="C84" s="272" t="s">
        <v>79</v>
      </c>
      <c r="D84" s="272" t="s">
        <v>114</v>
      </c>
      <c r="E84" s="273" t="s">
        <v>115</v>
      </c>
      <c r="F84" s="274" t="s">
        <v>499</v>
      </c>
      <c r="G84" s="275" t="s">
        <v>116</v>
      </c>
      <c r="H84" s="276">
        <v>2</v>
      </c>
      <c r="I84" s="2"/>
      <c r="J84" s="277">
        <f t="shared" ref="J84:J93" si="0">ROUND(I84*H84,2)</f>
        <v>0</v>
      </c>
      <c r="K84" s="274" t="s">
        <v>3</v>
      </c>
      <c r="L84" s="133"/>
      <c r="M84" s="278" t="s">
        <v>3</v>
      </c>
      <c r="N84" s="279" t="s">
        <v>42</v>
      </c>
      <c r="P84" s="280">
        <f t="shared" ref="P84:P93" si="1">O84*H84</f>
        <v>0</v>
      </c>
      <c r="Q84" s="280">
        <v>0</v>
      </c>
      <c r="R84" s="280">
        <f t="shared" ref="R84:R93" si="2">Q84*H84</f>
        <v>0</v>
      </c>
      <c r="S84" s="280">
        <v>0</v>
      </c>
      <c r="T84" s="281">
        <f t="shared" ref="T84:T93" si="3">S84*H84</f>
        <v>0</v>
      </c>
      <c r="AR84" s="282" t="s">
        <v>117</v>
      </c>
      <c r="AT84" s="282" t="s">
        <v>114</v>
      </c>
      <c r="AU84" s="282" t="s">
        <v>81</v>
      </c>
      <c r="AY84" s="114" t="s">
        <v>111</v>
      </c>
      <c r="BE84" s="283">
        <f t="shared" ref="BE84:BE93" si="4">IF(N84="základní",J84,0)</f>
        <v>0</v>
      </c>
      <c r="BF84" s="283">
        <f t="shared" ref="BF84:BF93" si="5">IF(N84="snížená",J84,0)</f>
        <v>0</v>
      </c>
      <c r="BG84" s="283">
        <f t="shared" ref="BG84:BG93" si="6">IF(N84="zákl. přenesená",J84,0)</f>
        <v>0</v>
      </c>
      <c r="BH84" s="283">
        <f t="shared" ref="BH84:BH93" si="7">IF(N84="sníž. přenesená",J84,0)</f>
        <v>0</v>
      </c>
      <c r="BI84" s="283">
        <f t="shared" ref="BI84:BI93" si="8">IF(N84="nulová",J84,0)</f>
        <v>0</v>
      </c>
      <c r="BJ84" s="114" t="s">
        <v>79</v>
      </c>
      <c r="BK84" s="283">
        <f t="shared" ref="BK84:BK93" si="9">ROUND(I84*H84,2)</f>
        <v>0</v>
      </c>
      <c r="BL84" s="114" t="s">
        <v>117</v>
      </c>
      <c r="BM84" s="282" t="s">
        <v>81</v>
      </c>
    </row>
    <row r="85" spans="2:65" s="134" customFormat="1" ht="24.15" customHeight="1">
      <c r="B85" s="133"/>
      <c r="C85" s="272" t="s">
        <v>81</v>
      </c>
      <c r="D85" s="272" t="s">
        <v>114</v>
      </c>
      <c r="E85" s="273" t="s">
        <v>118</v>
      </c>
      <c r="F85" s="274" t="s">
        <v>500</v>
      </c>
      <c r="G85" s="275" t="s">
        <v>116</v>
      </c>
      <c r="H85" s="276">
        <v>2</v>
      </c>
      <c r="I85" s="2"/>
      <c r="J85" s="277">
        <f t="shared" si="0"/>
        <v>0</v>
      </c>
      <c r="K85" s="274" t="s">
        <v>3</v>
      </c>
      <c r="L85" s="133"/>
      <c r="M85" s="278" t="s">
        <v>3</v>
      </c>
      <c r="N85" s="279" t="s">
        <v>42</v>
      </c>
      <c r="P85" s="280">
        <f t="shared" si="1"/>
        <v>0</v>
      </c>
      <c r="Q85" s="280">
        <v>0</v>
      </c>
      <c r="R85" s="280">
        <f t="shared" si="2"/>
        <v>0</v>
      </c>
      <c r="S85" s="280">
        <v>0</v>
      </c>
      <c r="T85" s="281">
        <f t="shared" si="3"/>
        <v>0</v>
      </c>
      <c r="AR85" s="282" t="s">
        <v>117</v>
      </c>
      <c r="AT85" s="282" t="s">
        <v>114</v>
      </c>
      <c r="AU85" s="282" t="s">
        <v>81</v>
      </c>
      <c r="AY85" s="114" t="s">
        <v>111</v>
      </c>
      <c r="BE85" s="283">
        <f t="shared" si="4"/>
        <v>0</v>
      </c>
      <c r="BF85" s="283">
        <f t="shared" si="5"/>
        <v>0</v>
      </c>
      <c r="BG85" s="283">
        <f t="shared" si="6"/>
        <v>0</v>
      </c>
      <c r="BH85" s="283">
        <f t="shared" si="7"/>
        <v>0</v>
      </c>
      <c r="BI85" s="283">
        <f t="shared" si="8"/>
        <v>0</v>
      </c>
      <c r="BJ85" s="114" t="s">
        <v>79</v>
      </c>
      <c r="BK85" s="283">
        <f t="shared" si="9"/>
        <v>0</v>
      </c>
      <c r="BL85" s="114" t="s">
        <v>117</v>
      </c>
      <c r="BM85" s="282" t="s">
        <v>110</v>
      </c>
    </row>
    <row r="86" spans="2:65" s="134" customFormat="1" ht="24.15" customHeight="1">
      <c r="B86" s="133"/>
      <c r="C86" s="272" t="s">
        <v>119</v>
      </c>
      <c r="D86" s="272" t="s">
        <v>114</v>
      </c>
      <c r="E86" s="273" t="s">
        <v>120</v>
      </c>
      <c r="F86" s="274" t="s">
        <v>501</v>
      </c>
      <c r="G86" s="275" t="s">
        <v>116</v>
      </c>
      <c r="H86" s="276">
        <v>4</v>
      </c>
      <c r="I86" s="2"/>
      <c r="J86" s="277">
        <f t="shared" si="0"/>
        <v>0</v>
      </c>
      <c r="K86" s="274" t="s">
        <v>3</v>
      </c>
      <c r="L86" s="133"/>
      <c r="M86" s="278" t="s">
        <v>3</v>
      </c>
      <c r="N86" s="279" t="s">
        <v>42</v>
      </c>
      <c r="P86" s="280">
        <f t="shared" si="1"/>
        <v>0</v>
      </c>
      <c r="Q86" s="280">
        <v>0</v>
      </c>
      <c r="R86" s="280">
        <f t="shared" si="2"/>
        <v>0</v>
      </c>
      <c r="S86" s="280">
        <v>0</v>
      </c>
      <c r="T86" s="281">
        <f t="shared" si="3"/>
        <v>0</v>
      </c>
      <c r="AR86" s="282" t="s">
        <v>117</v>
      </c>
      <c r="AT86" s="282" t="s">
        <v>114</v>
      </c>
      <c r="AU86" s="282" t="s">
        <v>81</v>
      </c>
      <c r="AY86" s="114" t="s">
        <v>111</v>
      </c>
      <c r="BE86" s="283">
        <f t="shared" si="4"/>
        <v>0</v>
      </c>
      <c r="BF86" s="283">
        <f t="shared" si="5"/>
        <v>0</v>
      </c>
      <c r="BG86" s="283">
        <f t="shared" si="6"/>
        <v>0</v>
      </c>
      <c r="BH86" s="283">
        <f t="shared" si="7"/>
        <v>0</v>
      </c>
      <c r="BI86" s="283">
        <f t="shared" si="8"/>
        <v>0</v>
      </c>
      <c r="BJ86" s="114" t="s">
        <v>79</v>
      </c>
      <c r="BK86" s="283">
        <f t="shared" si="9"/>
        <v>0</v>
      </c>
      <c r="BL86" s="114" t="s">
        <v>117</v>
      </c>
      <c r="BM86" s="282" t="s">
        <v>121</v>
      </c>
    </row>
    <row r="87" spans="2:65" s="134" customFormat="1" ht="50.4" customHeight="1">
      <c r="B87" s="133"/>
      <c r="C87" s="272" t="s">
        <v>110</v>
      </c>
      <c r="D87" s="272" t="s">
        <v>114</v>
      </c>
      <c r="E87" s="273" t="s">
        <v>122</v>
      </c>
      <c r="F87" s="274" t="s">
        <v>502</v>
      </c>
      <c r="G87" s="275" t="s">
        <v>116</v>
      </c>
      <c r="H87" s="276">
        <v>2</v>
      </c>
      <c r="I87" s="2"/>
      <c r="J87" s="277">
        <f t="shared" si="0"/>
        <v>0</v>
      </c>
      <c r="K87" s="274" t="s">
        <v>3</v>
      </c>
      <c r="L87" s="133"/>
      <c r="M87" s="278" t="s">
        <v>3</v>
      </c>
      <c r="N87" s="279" t="s">
        <v>42</v>
      </c>
      <c r="P87" s="280">
        <f t="shared" si="1"/>
        <v>0</v>
      </c>
      <c r="Q87" s="280">
        <v>0</v>
      </c>
      <c r="R87" s="280">
        <f t="shared" si="2"/>
        <v>0</v>
      </c>
      <c r="S87" s="280">
        <v>0</v>
      </c>
      <c r="T87" s="281">
        <f t="shared" si="3"/>
        <v>0</v>
      </c>
      <c r="AR87" s="282" t="s">
        <v>117</v>
      </c>
      <c r="AT87" s="282" t="s">
        <v>114</v>
      </c>
      <c r="AU87" s="282" t="s">
        <v>81</v>
      </c>
      <c r="AY87" s="114" t="s">
        <v>111</v>
      </c>
      <c r="BE87" s="283">
        <f t="shared" si="4"/>
        <v>0</v>
      </c>
      <c r="BF87" s="283">
        <f t="shared" si="5"/>
        <v>0</v>
      </c>
      <c r="BG87" s="283">
        <f t="shared" si="6"/>
        <v>0</v>
      </c>
      <c r="BH87" s="283">
        <f t="shared" si="7"/>
        <v>0</v>
      </c>
      <c r="BI87" s="283">
        <f t="shared" si="8"/>
        <v>0</v>
      </c>
      <c r="BJ87" s="114" t="s">
        <v>79</v>
      </c>
      <c r="BK87" s="283">
        <f t="shared" si="9"/>
        <v>0</v>
      </c>
      <c r="BL87" s="114" t="s">
        <v>117</v>
      </c>
      <c r="BM87" s="282" t="s">
        <v>123</v>
      </c>
    </row>
    <row r="88" spans="2:65" s="134" customFormat="1" ht="24.15" customHeight="1">
      <c r="B88" s="133"/>
      <c r="C88" s="272" t="s">
        <v>124</v>
      </c>
      <c r="D88" s="272" t="s">
        <v>114</v>
      </c>
      <c r="E88" s="273" t="s">
        <v>125</v>
      </c>
      <c r="F88" s="274" t="s">
        <v>126</v>
      </c>
      <c r="G88" s="275" t="s">
        <v>116</v>
      </c>
      <c r="H88" s="276">
        <v>2</v>
      </c>
      <c r="I88" s="2"/>
      <c r="J88" s="277">
        <f t="shared" si="0"/>
        <v>0</v>
      </c>
      <c r="K88" s="274" t="s">
        <v>3</v>
      </c>
      <c r="L88" s="133"/>
      <c r="M88" s="278" t="s">
        <v>3</v>
      </c>
      <c r="N88" s="279" t="s">
        <v>42</v>
      </c>
      <c r="P88" s="280">
        <f t="shared" si="1"/>
        <v>0</v>
      </c>
      <c r="Q88" s="280">
        <v>0</v>
      </c>
      <c r="R88" s="280">
        <f t="shared" si="2"/>
        <v>0</v>
      </c>
      <c r="S88" s="280">
        <v>0</v>
      </c>
      <c r="T88" s="281">
        <f t="shared" si="3"/>
        <v>0</v>
      </c>
      <c r="AR88" s="282" t="s">
        <v>117</v>
      </c>
      <c r="AT88" s="282" t="s">
        <v>114</v>
      </c>
      <c r="AU88" s="282" t="s">
        <v>81</v>
      </c>
      <c r="AY88" s="114" t="s">
        <v>111</v>
      </c>
      <c r="BE88" s="283">
        <f t="shared" si="4"/>
        <v>0</v>
      </c>
      <c r="BF88" s="283">
        <f t="shared" si="5"/>
        <v>0</v>
      </c>
      <c r="BG88" s="283">
        <f t="shared" si="6"/>
        <v>0</v>
      </c>
      <c r="BH88" s="283">
        <f t="shared" si="7"/>
        <v>0</v>
      </c>
      <c r="BI88" s="283">
        <f t="shared" si="8"/>
        <v>0</v>
      </c>
      <c r="BJ88" s="114" t="s">
        <v>79</v>
      </c>
      <c r="BK88" s="283">
        <f t="shared" si="9"/>
        <v>0</v>
      </c>
      <c r="BL88" s="114" t="s">
        <v>117</v>
      </c>
      <c r="BM88" s="282" t="s">
        <v>127</v>
      </c>
    </row>
    <row r="89" spans="2:65" s="134" customFormat="1" ht="21.75" customHeight="1">
      <c r="B89" s="133"/>
      <c r="C89" s="272" t="s">
        <v>121</v>
      </c>
      <c r="D89" s="272" t="s">
        <v>114</v>
      </c>
      <c r="E89" s="273" t="s">
        <v>128</v>
      </c>
      <c r="F89" s="274" t="s">
        <v>129</v>
      </c>
      <c r="G89" s="275" t="s">
        <v>116</v>
      </c>
      <c r="H89" s="276">
        <v>2</v>
      </c>
      <c r="I89" s="2"/>
      <c r="J89" s="277">
        <f t="shared" si="0"/>
        <v>0</v>
      </c>
      <c r="K89" s="274" t="s">
        <v>3</v>
      </c>
      <c r="L89" s="133"/>
      <c r="M89" s="278" t="s">
        <v>3</v>
      </c>
      <c r="N89" s="279" t="s">
        <v>42</v>
      </c>
      <c r="P89" s="280">
        <f t="shared" si="1"/>
        <v>0</v>
      </c>
      <c r="Q89" s="280">
        <v>0</v>
      </c>
      <c r="R89" s="280">
        <f t="shared" si="2"/>
        <v>0</v>
      </c>
      <c r="S89" s="280">
        <v>0</v>
      </c>
      <c r="T89" s="281">
        <f t="shared" si="3"/>
        <v>0</v>
      </c>
      <c r="AR89" s="282" t="s">
        <v>117</v>
      </c>
      <c r="AT89" s="282" t="s">
        <v>114</v>
      </c>
      <c r="AU89" s="282" t="s">
        <v>81</v>
      </c>
      <c r="AY89" s="114" t="s">
        <v>111</v>
      </c>
      <c r="BE89" s="283">
        <f t="shared" si="4"/>
        <v>0</v>
      </c>
      <c r="BF89" s="283">
        <f t="shared" si="5"/>
        <v>0</v>
      </c>
      <c r="BG89" s="283">
        <f t="shared" si="6"/>
        <v>0</v>
      </c>
      <c r="BH89" s="283">
        <f t="shared" si="7"/>
        <v>0</v>
      </c>
      <c r="BI89" s="283">
        <f t="shared" si="8"/>
        <v>0</v>
      </c>
      <c r="BJ89" s="114" t="s">
        <v>79</v>
      </c>
      <c r="BK89" s="283">
        <f t="shared" si="9"/>
        <v>0</v>
      </c>
      <c r="BL89" s="114" t="s">
        <v>117</v>
      </c>
      <c r="BM89" s="282" t="s">
        <v>9</v>
      </c>
    </row>
    <row r="90" spans="2:65" s="134" customFormat="1" ht="24.15" customHeight="1">
      <c r="B90" s="133"/>
      <c r="C90" s="272" t="s">
        <v>130</v>
      </c>
      <c r="D90" s="272" t="s">
        <v>114</v>
      </c>
      <c r="E90" s="273" t="s">
        <v>131</v>
      </c>
      <c r="F90" s="274" t="s">
        <v>132</v>
      </c>
      <c r="G90" s="275" t="s">
        <v>116</v>
      </c>
      <c r="H90" s="276">
        <v>2</v>
      </c>
      <c r="I90" s="2"/>
      <c r="J90" s="277">
        <f t="shared" si="0"/>
        <v>0</v>
      </c>
      <c r="K90" s="274" t="s">
        <v>3</v>
      </c>
      <c r="L90" s="133"/>
      <c r="M90" s="278" t="s">
        <v>3</v>
      </c>
      <c r="N90" s="279" t="s">
        <v>42</v>
      </c>
      <c r="P90" s="280">
        <f t="shared" si="1"/>
        <v>0</v>
      </c>
      <c r="Q90" s="280">
        <v>0</v>
      </c>
      <c r="R90" s="280">
        <f t="shared" si="2"/>
        <v>0</v>
      </c>
      <c r="S90" s="280">
        <v>0</v>
      </c>
      <c r="T90" s="281">
        <f t="shared" si="3"/>
        <v>0</v>
      </c>
      <c r="AR90" s="282" t="s">
        <v>117</v>
      </c>
      <c r="AT90" s="282" t="s">
        <v>114</v>
      </c>
      <c r="AU90" s="282" t="s">
        <v>81</v>
      </c>
      <c r="AY90" s="114" t="s">
        <v>111</v>
      </c>
      <c r="BE90" s="283">
        <f t="shared" si="4"/>
        <v>0</v>
      </c>
      <c r="BF90" s="283">
        <f t="shared" si="5"/>
        <v>0</v>
      </c>
      <c r="BG90" s="283">
        <f t="shared" si="6"/>
        <v>0</v>
      </c>
      <c r="BH90" s="283">
        <f t="shared" si="7"/>
        <v>0</v>
      </c>
      <c r="BI90" s="283">
        <f t="shared" si="8"/>
        <v>0</v>
      </c>
      <c r="BJ90" s="114" t="s">
        <v>79</v>
      </c>
      <c r="BK90" s="283">
        <f t="shared" si="9"/>
        <v>0</v>
      </c>
      <c r="BL90" s="114" t="s">
        <v>117</v>
      </c>
      <c r="BM90" s="282" t="s">
        <v>133</v>
      </c>
    </row>
    <row r="91" spans="2:65" s="134" customFormat="1" ht="24.15" customHeight="1">
      <c r="B91" s="133"/>
      <c r="C91" s="272" t="s">
        <v>123</v>
      </c>
      <c r="D91" s="272" t="s">
        <v>114</v>
      </c>
      <c r="E91" s="273" t="s">
        <v>134</v>
      </c>
      <c r="F91" s="274" t="s">
        <v>135</v>
      </c>
      <c r="G91" s="275" t="s">
        <v>116</v>
      </c>
      <c r="H91" s="276">
        <v>2</v>
      </c>
      <c r="I91" s="2"/>
      <c r="J91" s="277">
        <f t="shared" si="0"/>
        <v>0</v>
      </c>
      <c r="K91" s="274" t="s">
        <v>3</v>
      </c>
      <c r="L91" s="133"/>
      <c r="M91" s="278" t="s">
        <v>3</v>
      </c>
      <c r="N91" s="279" t="s">
        <v>42</v>
      </c>
      <c r="P91" s="280">
        <f t="shared" si="1"/>
        <v>0</v>
      </c>
      <c r="Q91" s="280">
        <v>0</v>
      </c>
      <c r="R91" s="280">
        <f t="shared" si="2"/>
        <v>0</v>
      </c>
      <c r="S91" s="280">
        <v>0</v>
      </c>
      <c r="T91" s="281">
        <f t="shared" si="3"/>
        <v>0</v>
      </c>
      <c r="AR91" s="282" t="s">
        <v>117</v>
      </c>
      <c r="AT91" s="282" t="s">
        <v>114</v>
      </c>
      <c r="AU91" s="282" t="s">
        <v>81</v>
      </c>
      <c r="AY91" s="114" t="s">
        <v>111</v>
      </c>
      <c r="BE91" s="283">
        <f t="shared" si="4"/>
        <v>0</v>
      </c>
      <c r="BF91" s="283">
        <f t="shared" si="5"/>
        <v>0</v>
      </c>
      <c r="BG91" s="283">
        <f t="shared" si="6"/>
        <v>0</v>
      </c>
      <c r="BH91" s="283">
        <f t="shared" si="7"/>
        <v>0</v>
      </c>
      <c r="BI91" s="283">
        <f t="shared" si="8"/>
        <v>0</v>
      </c>
      <c r="BJ91" s="114" t="s">
        <v>79</v>
      </c>
      <c r="BK91" s="283">
        <f t="shared" si="9"/>
        <v>0</v>
      </c>
      <c r="BL91" s="114" t="s">
        <v>117</v>
      </c>
      <c r="BM91" s="282" t="s">
        <v>136</v>
      </c>
    </row>
    <row r="92" spans="2:65" s="134" customFormat="1" ht="21.75" customHeight="1">
      <c r="B92" s="133"/>
      <c r="C92" s="272" t="s">
        <v>137</v>
      </c>
      <c r="D92" s="272" t="s">
        <v>114</v>
      </c>
      <c r="E92" s="273" t="s">
        <v>138</v>
      </c>
      <c r="F92" s="274" t="s">
        <v>139</v>
      </c>
      <c r="G92" s="275" t="s">
        <v>116</v>
      </c>
      <c r="H92" s="276">
        <v>4</v>
      </c>
      <c r="I92" s="2"/>
      <c r="J92" s="277">
        <f t="shared" si="0"/>
        <v>0</v>
      </c>
      <c r="K92" s="274" t="s">
        <v>3</v>
      </c>
      <c r="L92" s="133"/>
      <c r="M92" s="278" t="s">
        <v>3</v>
      </c>
      <c r="N92" s="279" t="s">
        <v>42</v>
      </c>
      <c r="P92" s="280">
        <f t="shared" si="1"/>
        <v>0</v>
      </c>
      <c r="Q92" s="280">
        <v>0</v>
      </c>
      <c r="R92" s="280">
        <f t="shared" si="2"/>
        <v>0</v>
      </c>
      <c r="S92" s="280">
        <v>0</v>
      </c>
      <c r="T92" s="281">
        <f t="shared" si="3"/>
        <v>0</v>
      </c>
      <c r="AR92" s="282" t="s">
        <v>117</v>
      </c>
      <c r="AT92" s="282" t="s">
        <v>114</v>
      </c>
      <c r="AU92" s="282" t="s">
        <v>81</v>
      </c>
      <c r="AY92" s="114" t="s">
        <v>111</v>
      </c>
      <c r="BE92" s="283">
        <f t="shared" si="4"/>
        <v>0</v>
      </c>
      <c r="BF92" s="283">
        <f t="shared" si="5"/>
        <v>0</v>
      </c>
      <c r="BG92" s="283">
        <f t="shared" si="6"/>
        <v>0</v>
      </c>
      <c r="BH92" s="283">
        <f t="shared" si="7"/>
        <v>0</v>
      </c>
      <c r="BI92" s="283">
        <f t="shared" si="8"/>
        <v>0</v>
      </c>
      <c r="BJ92" s="114" t="s">
        <v>79</v>
      </c>
      <c r="BK92" s="283">
        <f t="shared" si="9"/>
        <v>0</v>
      </c>
      <c r="BL92" s="114" t="s">
        <v>117</v>
      </c>
      <c r="BM92" s="282" t="s">
        <v>140</v>
      </c>
    </row>
    <row r="93" spans="2:65" s="134" customFormat="1" ht="43.2" customHeight="1">
      <c r="B93" s="133"/>
      <c r="C93" s="272" t="s">
        <v>127</v>
      </c>
      <c r="D93" s="272" t="s">
        <v>114</v>
      </c>
      <c r="E93" s="273" t="s">
        <v>141</v>
      </c>
      <c r="F93" s="274" t="s">
        <v>503</v>
      </c>
      <c r="G93" s="275" t="s">
        <v>116</v>
      </c>
      <c r="H93" s="276">
        <v>1</v>
      </c>
      <c r="I93" s="2"/>
      <c r="J93" s="277">
        <f t="shared" si="0"/>
        <v>0</v>
      </c>
      <c r="K93" s="274" t="s">
        <v>3</v>
      </c>
      <c r="L93" s="133"/>
      <c r="M93" s="284" t="s">
        <v>3</v>
      </c>
      <c r="N93" s="285" t="s">
        <v>42</v>
      </c>
      <c r="O93" s="286"/>
      <c r="P93" s="287">
        <f t="shared" si="1"/>
        <v>0</v>
      </c>
      <c r="Q93" s="287">
        <v>0</v>
      </c>
      <c r="R93" s="287">
        <f t="shared" si="2"/>
        <v>0</v>
      </c>
      <c r="S93" s="287">
        <v>0</v>
      </c>
      <c r="T93" s="288">
        <f t="shared" si="3"/>
        <v>0</v>
      </c>
      <c r="AR93" s="282" t="s">
        <v>117</v>
      </c>
      <c r="AT93" s="282" t="s">
        <v>114</v>
      </c>
      <c r="AU93" s="282" t="s">
        <v>81</v>
      </c>
      <c r="AY93" s="114" t="s">
        <v>111</v>
      </c>
      <c r="BE93" s="283">
        <f t="shared" si="4"/>
        <v>0</v>
      </c>
      <c r="BF93" s="283">
        <f t="shared" si="5"/>
        <v>0</v>
      </c>
      <c r="BG93" s="283">
        <f t="shared" si="6"/>
        <v>0</v>
      </c>
      <c r="BH93" s="283">
        <f t="shared" si="7"/>
        <v>0</v>
      </c>
      <c r="BI93" s="283">
        <f t="shared" si="8"/>
        <v>0</v>
      </c>
      <c r="BJ93" s="114" t="s">
        <v>79</v>
      </c>
      <c r="BK93" s="283">
        <f t="shared" si="9"/>
        <v>0</v>
      </c>
      <c r="BL93" s="114" t="s">
        <v>117</v>
      </c>
      <c r="BM93" s="282" t="s">
        <v>142</v>
      </c>
    </row>
    <row r="94" spans="2:65" s="134" customFormat="1" ht="6.9" customHeight="1">
      <c r="B94" s="154"/>
      <c r="C94" s="155"/>
      <c r="D94" s="155"/>
      <c r="E94" s="155"/>
      <c r="F94" s="155"/>
      <c r="G94" s="155"/>
      <c r="H94" s="155"/>
      <c r="I94" s="155"/>
      <c r="J94" s="155"/>
      <c r="K94" s="155"/>
      <c r="L94" s="133"/>
    </row>
  </sheetData>
  <sheetProtection password="CA50" sheet="1" objects="1" scenarios="1"/>
  <autoFilter ref="C80:K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8"/>
  <sheetViews>
    <sheetView showGridLines="0" workbookViewId="0">
      <selection activeCell="V33" sqref="V33"/>
    </sheetView>
  </sheetViews>
  <sheetFormatPr defaultRowHeight="10.199999999999999"/>
  <cols>
    <col min="1" max="1" width="8.28515625" style="111" customWidth="1"/>
    <col min="2" max="2" width="1.140625" style="111" customWidth="1"/>
    <col min="3" max="3" width="4.140625" style="111" customWidth="1"/>
    <col min="4" max="4" width="4.28515625" style="111" customWidth="1"/>
    <col min="5" max="5" width="17.140625" style="111" customWidth="1"/>
    <col min="6" max="6" width="100.85546875" style="111" customWidth="1"/>
    <col min="7" max="7" width="7.42578125" style="111" customWidth="1"/>
    <col min="8" max="8" width="14" style="111" customWidth="1"/>
    <col min="9" max="9" width="15.85546875" style="111" customWidth="1"/>
    <col min="10" max="11" width="22.28515625" style="111" customWidth="1"/>
    <col min="12" max="12" width="9.28515625" style="111" customWidth="1"/>
    <col min="13" max="13" width="10.85546875" style="111" hidden="1" customWidth="1"/>
    <col min="14" max="14" width="9.28515625" style="111" hidden="1"/>
    <col min="15" max="20" width="14.140625" style="111" hidden="1" customWidth="1"/>
    <col min="21" max="21" width="16.28515625" style="111" hidden="1" customWidth="1"/>
    <col min="22" max="22" width="12.28515625" style="111" customWidth="1"/>
    <col min="23" max="23" width="16.28515625" style="111" customWidth="1"/>
    <col min="24" max="24" width="12.28515625" style="111" customWidth="1"/>
    <col min="25" max="25" width="15" style="111" customWidth="1"/>
    <col min="26" max="26" width="11" style="111" customWidth="1"/>
    <col min="27" max="27" width="15" style="111" customWidth="1"/>
    <col min="28" max="28" width="16.28515625" style="111" customWidth="1"/>
    <col min="29" max="29" width="11" style="111" customWidth="1"/>
    <col min="30" max="30" width="15" style="111" customWidth="1"/>
    <col min="31" max="31" width="16.28515625" style="111" customWidth="1"/>
    <col min="32" max="43" width="9.140625" style="111"/>
    <col min="44" max="65" width="9.28515625" style="111" hidden="1"/>
    <col min="66" max="16384" width="9.140625" style="111"/>
  </cols>
  <sheetData>
    <row r="2" spans="2:46" ht="36.9" customHeight="1">
      <c r="L2" s="112" t="s">
        <v>6</v>
      </c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114" t="s">
        <v>85</v>
      </c>
    </row>
    <row r="3" spans="2:46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7"/>
      <c r="AT3" s="114" t="s">
        <v>81</v>
      </c>
    </row>
    <row r="4" spans="2:46" ht="24.9" customHeight="1">
      <c r="B4" s="117"/>
      <c r="D4" s="118" t="s">
        <v>86</v>
      </c>
      <c r="L4" s="117"/>
      <c r="M4" s="219" t="s">
        <v>11</v>
      </c>
      <c r="AT4" s="114" t="s">
        <v>4</v>
      </c>
    </row>
    <row r="5" spans="2:46" ht="6.9" customHeight="1">
      <c r="B5" s="117"/>
      <c r="L5" s="117"/>
    </row>
    <row r="6" spans="2:46" ht="12" customHeight="1">
      <c r="B6" s="117"/>
      <c r="D6" s="127" t="s">
        <v>17</v>
      </c>
      <c r="L6" s="117"/>
    </row>
    <row r="7" spans="2:46" ht="16.5" customHeight="1">
      <c r="B7" s="117"/>
      <c r="E7" s="220" t="str">
        <f>'Rekapitulace stavby'!K6</f>
        <v>VŠE 3.np, Centrum pro konzultace</v>
      </c>
      <c r="F7" s="221"/>
      <c r="G7" s="221"/>
      <c r="H7" s="221"/>
      <c r="L7" s="117"/>
    </row>
    <row r="8" spans="2:46" s="134" customFormat="1" ht="12" customHeight="1">
      <c r="B8" s="133"/>
      <c r="D8" s="127" t="s">
        <v>87</v>
      </c>
      <c r="L8" s="133"/>
    </row>
    <row r="9" spans="2:46" s="134" customFormat="1" ht="16.5" customHeight="1">
      <c r="B9" s="133"/>
      <c r="E9" s="163" t="s">
        <v>143</v>
      </c>
      <c r="F9" s="222"/>
      <c r="G9" s="222"/>
      <c r="H9" s="222"/>
      <c r="L9" s="133"/>
    </row>
    <row r="10" spans="2:46" s="134" customFormat="1">
      <c r="B10" s="133"/>
      <c r="L10" s="133"/>
    </row>
    <row r="11" spans="2:46" s="134" customFormat="1" ht="12" customHeight="1">
      <c r="B11" s="133"/>
      <c r="D11" s="127" t="s">
        <v>19</v>
      </c>
      <c r="F11" s="128" t="s">
        <v>3</v>
      </c>
      <c r="I11" s="127" t="s">
        <v>20</v>
      </c>
      <c r="J11" s="128" t="s">
        <v>3</v>
      </c>
      <c r="L11" s="133"/>
    </row>
    <row r="12" spans="2:46" s="134" customFormat="1" ht="12" customHeight="1">
      <c r="B12" s="133"/>
      <c r="D12" s="127" t="s">
        <v>21</v>
      </c>
      <c r="F12" s="128" t="s">
        <v>22</v>
      </c>
      <c r="I12" s="127" t="s">
        <v>23</v>
      </c>
      <c r="J12" s="223" t="str">
        <f>'Rekapitulace stavby'!AN8</f>
        <v>20. 5. 2024</v>
      </c>
      <c r="L12" s="133"/>
    </row>
    <row r="13" spans="2:46" s="134" customFormat="1" ht="10.8" customHeight="1">
      <c r="B13" s="133"/>
      <c r="L13" s="133"/>
    </row>
    <row r="14" spans="2:46" s="134" customFormat="1" ht="12" customHeight="1">
      <c r="B14" s="133"/>
      <c r="D14" s="127" t="s">
        <v>25</v>
      </c>
      <c r="I14" s="127" t="s">
        <v>26</v>
      </c>
      <c r="J14" s="128" t="str">
        <f>IF('Rekapitulace stavby'!AN10="","",'Rekapitulace stavby'!AN10)</f>
        <v/>
      </c>
      <c r="L14" s="133"/>
    </row>
    <row r="15" spans="2:46" s="134" customFormat="1" ht="18" customHeight="1">
      <c r="B15" s="133"/>
      <c r="E15" s="128" t="str">
        <f>IF('Rekapitulace stavby'!E11="","",'Rekapitulace stavby'!E11)</f>
        <v xml:space="preserve"> </v>
      </c>
      <c r="I15" s="127" t="s">
        <v>28</v>
      </c>
      <c r="J15" s="128" t="str">
        <f>IF('Rekapitulace stavby'!AN11="","",'Rekapitulace stavby'!AN11)</f>
        <v/>
      </c>
      <c r="L15" s="133"/>
    </row>
    <row r="16" spans="2:46" s="134" customFormat="1" ht="6.9" customHeight="1">
      <c r="B16" s="133"/>
      <c r="L16" s="133"/>
    </row>
    <row r="17" spans="2:12" s="134" customFormat="1" ht="12" customHeight="1">
      <c r="B17" s="133"/>
      <c r="D17" s="127" t="s">
        <v>29</v>
      </c>
      <c r="I17" s="127" t="s">
        <v>26</v>
      </c>
      <c r="J17" s="90" t="str">
        <f>'Rekapitulace stavby'!AN13</f>
        <v>Vyplň údaj</v>
      </c>
      <c r="L17" s="133"/>
    </row>
    <row r="18" spans="2:12" s="134" customFormat="1" ht="18" customHeight="1">
      <c r="B18" s="133"/>
      <c r="E18" s="101" t="str">
        <f>'Rekapitulace stavby'!E14</f>
        <v>Vyplň údaj</v>
      </c>
      <c r="F18" s="289"/>
      <c r="G18" s="289"/>
      <c r="H18" s="289"/>
      <c r="I18" s="127" t="s">
        <v>28</v>
      </c>
      <c r="J18" s="90" t="str">
        <f>'Rekapitulace stavby'!AN14</f>
        <v>Vyplň údaj</v>
      </c>
      <c r="L18" s="133"/>
    </row>
    <row r="19" spans="2:12" s="134" customFormat="1" ht="6.9" customHeight="1">
      <c r="B19" s="133"/>
      <c r="L19" s="133"/>
    </row>
    <row r="20" spans="2:12" s="134" customFormat="1" ht="12" customHeight="1">
      <c r="B20" s="133"/>
      <c r="D20" s="127" t="s">
        <v>31</v>
      </c>
      <c r="I20" s="127" t="s">
        <v>26</v>
      </c>
      <c r="J20" s="128" t="str">
        <f>IF('Rekapitulace stavby'!AN16="","",'Rekapitulace stavby'!AN16)</f>
        <v/>
      </c>
      <c r="L20" s="133"/>
    </row>
    <row r="21" spans="2:12" s="134" customFormat="1" ht="18" customHeight="1">
      <c r="B21" s="133"/>
      <c r="E21" s="128" t="str">
        <f>IF('Rekapitulace stavby'!E17="","",'Rekapitulace stavby'!E17)</f>
        <v xml:space="preserve"> </v>
      </c>
      <c r="I21" s="127" t="s">
        <v>28</v>
      </c>
      <c r="J21" s="128" t="str">
        <f>IF('Rekapitulace stavby'!AN17="","",'Rekapitulace stavby'!AN17)</f>
        <v/>
      </c>
      <c r="L21" s="133"/>
    </row>
    <row r="22" spans="2:12" s="134" customFormat="1" ht="6.9" customHeight="1">
      <c r="B22" s="133"/>
      <c r="L22" s="133"/>
    </row>
    <row r="23" spans="2:12" s="134" customFormat="1" ht="12" customHeight="1">
      <c r="B23" s="133"/>
      <c r="D23" s="127" t="s">
        <v>33</v>
      </c>
      <c r="I23" s="127" t="s">
        <v>26</v>
      </c>
      <c r="J23" s="128" t="str">
        <f>IF('Rekapitulace stavby'!AN19="","",'Rekapitulace stavby'!AN19)</f>
        <v/>
      </c>
      <c r="L23" s="133"/>
    </row>
    <row r="24" spans="2:12" s="134" customFormat="1" ht="18" customHeight="1">
      <c r="B24" s="133"/>
      <c r="E24" s="128" t="str">
        <f>IF('Rekapitulace stavby'!E20="","",'Rekapitulace stavby'!E20)</f>
        <v>Ing. Milan Dušek</v>
      </c>
      <c r="I24" s="127" t="s">
        <v>28</v>
      </c>
      <c r="J24" s="128" t="str">
        <f>IF('Rekapitulace stavby'!AN20="","",'Rekapitulace stavby'!AN20)</f>
        <v/>
      </c>
      <c r="L24" s="133"/>
    </row>
    <row r="25" spans="2:12" s="134" customFormat="1" ht="6.9" customHeight="1">
      <c r="B25" s="133"/>
      <c r="L25" s="133"/>
    </row>
    <row r="26" spans="2:12" s="134" customFormat="1" ht="12" customHeight="1">
      <c r="B26" s="133"/>
      <c r="D26" s="127" t="s">
        <v>35</v>
      </c>
      <c r="L26" s="133"/>
    </row>
    <row r="27" spans="2:12" s="225" customFormat="1" ht="16.5" customHeight="1">
      <c r="B27" s="224"/>
      <c r="E27" s="129" t="s">
        <v>3</v>
      </c>
      <c r="F27" s="129"/>
      <c r="G27" s="129"/>
      <c r="H27" s="129"/>
      <c r="L27" s="224"/>
    </row>
    <row r="28" spans="2:12" s="134" customFormat="1" ht="6.9" customHeight="1">
      <c r="B28" s="133"/>
      <c r="L28" s="133"/>
    </row>
    <row r="29" spans="2:12" s="134" customFormat="1" ht="6.9" customHeight="1">
      <c r="B29" s="133"/>
      <c r="D29" s="171"/>
      <c r="E29" s="171"/>
      <c r="F29" s="171"/>
      <c r="G29" s="171"/>
      <c r="H29" s="171"/>
      <c r="I29" s="171"/>
      <c r="J29" s="171"/>
      <c r="K29" s="171"/>
      <c r="L29" s="133"/>
    </row>
    <row r="30" spans="2:12" s="134" customFormat="1" ht="25.35" customHeight="1">
      <c r="B30" s="133"/>
      <c r="D30" s="226" t="s">
        <v>37</v>
      </c>
      <c r="J30" s="227">
        <f>ROUND(J84, 2)</f>
        <v>0</v>
      </c>
      <c r="L30" s="133"/>
    </row>
    <row r="31" spans="2:12" s="134" customFormat="1" ht="6.9" customHeight="1">
      <c r="B31" s="133"/>
      <c r="D31" s="171"/>
      <c r="E31" s="171"/>
      <c r="F31" s="171"/>
      <c r="G31" s="171"/>
      <c r="H31" s="171"/>
      <c r="I31" s="171"/>
      <c r="J31" s="171"/>
      <c r="K31" s="171"/>
      <c r="L31" s="133"/>
    </row>
    <row r="32" spans="2:12" s="134" customFormat="1" ht="14.4" customHeight="1">
      <c r="B32" s="133"/>
      <c r="F32" s="228" t="s">
        <v>39</v>
      </c>
      <c r="I32" s="228" t="s">
        <v>38</v>
      </c>
      <c r="J32" s="228" t="s">
        <v>40</v>
      </c>
      <c r="L32" s="133"/>
    </row>
    <row r="33" spans="2:12" s="134" customFormat="1" ht="14.4" customHeight="1">
      <c r="B33" s="133"/>
      <c r="D33" s="229" t="s">
        <v>41</v>
      </c>
      <c r="E33" s="127" t="s">
        <v>42</v>
      </c>
      <c r="F33" s="230">
        <f>ROUND((SUM(BE84:BE97)),  2)</f>
        <v>0</v>
      </c>
      <c r="I33" s="231">
        <v>0.21</v>
      </c>
      <c r="J33" s="230">
        <f>ROUND(((SUM(BE84:BE97))*I33),  2)</f>
        <v>0</v>
      </c>
      <c r="L33" s="133"/>
    </row>
    <row r="34" spans="2:12" s="134" customFormat="1" ht="14.4" customHeight="1">
      <c r="B34" s="133"/>
      <c r="E34" s="127" t="s">
        <v>43</v>
      </c>
      <c r="F34" s="230">
        <f>ROUND((SUM(BF84:BF97)),  2)</f>
        <v>0</v>
      </c>
      <c r="I34" s="231">
        <v>0.12</v>
      </c>
      <c r="J34" s="230">
        <f>ROUND(((SUM(BF84:BF97))*I34),  2)</f>
        <v>0</v>
      </c>
      <c r="L34" s="133"/>
    </row>
    <row r="35" spans="2:12" s="134" customFormat="1" ht="14.4" hidden="1" customHeight="1">
      <c r="B35" s="133"/>
      <c r="E35" s="127" t="s">
        <v>44</v>
      </c>
      <c r="F35" s="230">
        <f>ROUND((SUM(BG84:BG97)),  2)</f>
        <v>0</v>
      </c>
      <c r="I35" s="231">
        <v>0.21</v>
      </c>
      <c r="J35" s="230">
        <f>0</f>
        <v>0</v>
      </c>
      <c r="L35" s="133"/>
    </row>
    <row r="36" spans="2:12" s="134" customFormat="1" ht="14.4" hidden="1" customHeight="1">
      <c r="B36" s="133"/>
      <c r="E36" s="127" t="s">
        <v>45</v>
      </c>
      <c r="F36" s="230">
        <f>ROUND((SUM(BH84:BH97)),  2)</f>
        <v>0</v>
      </c>
      <c r="I36" s="231">
        <v>0.12</v>
      </c>
      <c r="J36" s="230">
        <f>0</f>
        <v>0</v>
      </c>
      <c r="L36" s="133"/>
    </row>
    <row r="37" spans="2:12" s="134" customFormat="1" ht="14.4" hidden="1" customHeight="1">
      <c r="B37" s="133"/>
      <c r="E37" s="127" t="s">
        <v>46</v>
      </c>
      <c r="F37" s="230">
        <f>ROUND((SUM(BI84:BI97)),  2)</f>
        <v>0</v>
      </c>
      <c r="I37" s="231">
        <v>0</v>
      </c>
      <c r="J37" s="230">
        <f>0</f>
        <v>0</v>
      </c>
      <c r="L37" s="133"/>
    </row>
    <row r="38" spans="2:12" s="134" customFormat="1" ht="6.9" customHeight="1">
      <c r="B38" s="133"/>
      <c r="L38" s="133"/>
    </row>
    <row r="39" spans="2:12" s="134" customFormat="1" ht="25.35" customHeight="1">
      <c r="B39" s="133"/>
      <c r="C39" s="232"/>
      <c r="D39" s="233" t="s">
        <v>47</v>
      </c>
      <c r="E39" s="178"/>
      <c r="F39" s="178"/>
      <c r="G39" s="234" t="s">
        <v>48</v>
      </c>
      <c r="H39" s="235" t="s">
        <v>49</v>
      </c>
      <c r="I39" s="178"/>
      <c r="J39" s="236">
        <f>SUM(J30:J37)</f>
        <v>0</v>
      </c>
      <c r="K39" s="237"/>
      <c r="L39" s="133"/>
    </row>
    <row r="40" spans="2:12" s="134" customFormat="1" ht="14.4" customHeight="1"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3"/>
    </row>
    <row r="44" spans="2:12" s="134" customFormat="1" ht="6.9" customHeight="1"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3"/>
    </row>
    <row r="45" spans="2:12" s="134" customFormat="1" ht="24.9" customHeight="1">
      <c r="B45" s="133"/>
      <c r="C45" s="118" t="s">
        <v>89</v>
      </c>
      <c r="L45" s="133"/>
    </row>
    <row r="46" spans="2:12" s="134" customFormat="1" ht="6.9" customHeight="1">
      <c r="B46" s="133"/>
      <c r="L46" s="133"/>
    </row>
    <row r="47" spans="2:12" s="134" customFormat="1" ht="12" customHeight="1">
      <c r="B47" s="133"/>
      <c r="C47" s="127" t="s">
        <v>17</v>
      </c>
      <c r="L47" s="133"/>
    </row>
    <row r="48" spans="2:12" s="134" customFormat="1" ht="16.5" customHeight="1">
      <c r="B48" s="133"/>
      <c r="E48" s="220" t="str">
        <f>E7</f>
        <v>VŠE 3.np, Centrum pro konzultace</v>
      </c>
      <c r="F48" s="221"/>
      <c r="G48" s="221"/>
      <c r="H48" s="221"/>
      <c r="L48" s="133"/>
    </row>
    <row r="49" spans="2:47" s="134" customFormat="1" ht="12" customHeight="1">
      <c r="B49" s="133"/>
      <c r="C49" s="127" t="s">
        <v>87</v>
      </c>
      <c r="L49" s="133"/>
    </row>
    <row r="50" spans="2:47" s="134" customFormat="1" ht="16.5" customHeight="1">
      <c r="B50" s="133"/>
      <c r="E50" s="163" t="str">
        <f>E9</f>
        <v>09 - VRN</v>
      </c>
      <c r="F50" s="222"/>
      <c r="G50" s="222"/>
      <c r="H50" s="222"/>
      <c r="L50" s="133"/>
    </row>
    <row r="51" spans="2:47" s="134" customFormat="1" ht="6.9" customHeight="1">
      <c r="B51" s="133"/>
      <c r="L51" s="133"/>
    </row>
    <row r="52" spans="2:47" s="134" customFormat="1" ht="12" customHeight="1">
      <c r="B52" s="133"/>
      <c r="C52" s="127" t="s">
        <v>21</v>
      </c>
      <c r="F52" s="128" t="str">
        <f>F12</f>
        <v>Praha</v>
      </c>
      <c r="I52" s="127" t="s">
        <v>23</v>
      </c>
      <c r="J52" s="223" t="str">
        <f>IF(J12="","",J12)</f>
        <v>20. 5. 2024</v>
      </c>
      <c r="L52" s="133"/>
    </row>
    <row r="53" spans="2:47" s="134" customFormat="1" ht="6.9" customHeight="1">
      <c r="B53" s="133"/>
      <c r="L53" s="133"/>
    </row>
    <row r="54" spans="2:47" s="134" customFormat="1" ht="15.15" customHeight="1">
      <c r="B54" s="133"/>
      <c r="C54" s="127" t="s">
        <v>25</v>
      </c>
      <c r="F54" s="128" t="str">
        <f>E15</f>
        <v xml:space="preserve"> </v>
      </c>
      <c r="I54" s="127" t="s">
        <v>31</v>
      </c>
      <c r="J54" s="132" t="str">
        <f>E21</f>
        <v xml:space="preserve"> </v>
      </c>
      <c r="L54" s="133"/>
    </row>
    <row r="55" spans="2:47" s="134" customFormat="1" ht="15.15" customHeight="1">
      <c r="B55" s="133"/>
      <c r="C55" s="127" t="s">
        <v>29</v>
      </c>
      <c r="F55" s="128" t="str">
        <f>IF(E18="","",E18)</f>
        <v>Vyplň údaj</v>
      </c>
      <c r="I55" s="127" t="s">
        <v>33</v>
      </c>
      <c r="J55" s="132" t="str">
        <f>E24</f>
        <v>Ing. Milan Dušek</v>
      </c>
      <c r="L55" s="133"/>
    </row>
    <row r="56" spans="2:47" s="134" customFormat="1" ht="10.35" customHeight="1">
      <c r="B56" s="133"/>
      <c r="L56" s="133"/>
    </row>
    <row r="57" spans="2:47" s="134" customFormat="1" ht="29.25" customHeight="1">
      <c r="B57" s="133"/>
      <c r="C57" s="238" t="s">
        <v>90</v>
      </c>
      <c r="D57" s="232"/>
      <c r="E57" s="232"/>
      <c r="F57" s="232"/>
      <c r="G57" s="232"/>
      <c r="H57" s="232"/>
      <c r="I57" s="232"/>
      <c r="J57" s="239" t="s">
        <v>91</v>
      </c>
      <c r="K57" s="232"/>
      <c r="L57" s="133"/>
    </row>
    <row r="58" spans="2:47" s="134" customFormat="1" ht="10.35" customHeight="1">
      <c r="B58" s="133"/>
      <c r="L58" s="133"/>
    </row>
    <row r="59" spans="2:47" s="134" customFormat="1" ht="22.8" customHeight="1">
      <c r="B59" s="133"/>
      <c r="C59" s="240" t="s">
        <v>69</v>
      </c>
      <c r="J59" s="227">
        <f>J84</f>
        <v>0</v>
      </c>
      <c r="L59" s="133"/>
      <c r="AU59" s="114" t="s">
        <v>92</v>
      </c>
    </row>
    <row r="60" spans="2:47" s="242" customFormat="1" ht="24.9" customHeight="1">
      <c r="B60" s="241"/>
      <c r="D60" s="243" t="s">
        <v>144</v>
      </c>
      <c r="E60" s="244"/>
      <c r="F60" s="244"/>
      <c r="G60" s="244"/>
      <c r="H60" s="244"/>
      <c r="I60" s="244"/>
      <c r="J60" s="245">
        <f>J85</f>
        <v>0</v>
      </c>
      <c r="L60" s="241"/>
    </row>
    <row r="61" spans="2:47" s="247" customFormat="1" ht="19.95" customHeight="1">
      <c r="B61" s="246"/>
      <c r="D61" s="248" t="s">
        <v>145</v>
      </c>
      <c r="E61" s="249"/>
      <c r="F61" s="249"/>
      <c r="G61" s="249"/>
      <c r="H61" s="249"/>
      <c r="I61" s="249"/>
      <c r="J61" s="250">
        <f>J88</f>
        <v>0</v>
      </c>
      <c r="L61" s="246"/>
    </row>
    <row r="62" spans="2:47" s="247" customFormat="1" ht="19.95" customHeight="1">
      <c r="B62" s="246"/>
      <c r="D62" s="248" t="s">
        <v>146</v>
      </c>
      <c r="E62" s="249"/>
      <c r="F62" s="249"/>
      <c r="G62" s="249"/>
      <c r="H62" s="249"/>
      <c r="I62" s="249"/>
      <c r="J62" s="250">
        <f>J89</f>
        <v>0</v>
      </c>
      <c r="L62" s="246"/>
    </row>
    <row r="63" spans="2:47" s="247" customFormat="1" ht="19.95" customHeight="1">
      <c r="B63" s="246"/>
      <c r="D63" s="248" t="s">
        <v>147</v>
      </c>
      <c r="E63" s="249"/>
      <c r="F63" s="249"/>
      <c r="G63" s="249"/>
      <c r="H63" s="249"/>
      <c r="I63" s="249"/>
      <c r="J63" s="250">
        <f>J92</f>
        <v>0</v>
      </c>
      <c r="L63" s="246"/>
    </row>
    <row r="64" spans="2:47" s="247" customFormat="1" ht="19.95" customHeight="1">
      <c r="B64" s="246"/>
      <c r="D64" s="248" t="s">
        <v>148</v>
      </c>
      <c r="E64" s="249"/>
      <c r="F64" s="249"/>
      <c r="G64" s="249"/>
      <c r="H64" s="249"/>
      <c r="I64" s="249"/>
      <c r="J64" s="250">
        <f>J95</f>
        <v>0</v>
      </c>
      <c r="L64" s="246"/>
    </row>
    <row r="65" spans="2:12" s="134" customFormat="1" ht="21.75" customHeight="1">
      <c r="B65" s="133"/>
      <c r="L65" s="133"/>
    </row>
    <row r="66" spans="2:12" s="134" customFormat="1" ht="6.9" customHeight="1">
      <c r="B66" s="154"/>
      <c r="C66" s="155"/>
      <c r="D66" s="155"/>
      <c r="E66" s="155"/>
      <c r="F66" s="155"/>
      <c r="G66" s="155"/>
      <c r="H66" s="155"/>
      <c r="I66" s="155"/>
      <c r="J66" s="155"/>
      <c r="K66" s="155"/>
      <c r="L66" s="133"/>
    </row>
    <row r="70" spans="2:12" s="134" customFormat="1" ht="6.9" customHeight="1">
      <c r="B70" s="156"/>
      <c r="C70" s="157"/>
      <c r="D70" s="157"/>
      <c r="E70" s="157"/>
      <c r="F70" s="157"/>
      <c r="G70" s="157"/>
      <c r="H70" s="157"/>
      <c r="I70" s="157"/>
      <c r="J70" s="157"/>
      <c r="K70" s="157"/>
      <c r="L70" s="133"/>
    </row>
    <row r="71" spans="2:12" s="134" customFormat="1" ht="24.9" customHeight="1">
      <c r="B71" s="133"/>
      <c r="C71" s="118" t="s">
        <v>95</v>
      </c>
      <c r="L71" s="133"/>
    </row>
    <row r="72" spans="2:12" s="134" customFormat="1" ht="6.9" customHeight="1">
      <c r="B72" s="133"/>
      <c r="L72" s="133"/>
    </row>
    <row r="73" spans="2:12" s="134" customFormat="1" ht="12" customHeight="1">
      <c r="B73" s="133"/>
      <c r="C73" s="127" t="s">
        <v>17</v>
      </c>
      <c r="L73" s="133"/>
    </row>
    <row r="74" spans="2:12" s="134" customFormat="1" ht="16.5" customHeight="1">
      <c r="B74" s="133"/>
      <c r="E74" s="220" t="str">
        <f>E7</f>
        <v>VŠE 3.np, Centrum pro konzultace</v>
      </c>
      <c r="F74" s="221"/>
      <c r="G74" s="221"/>
      <c r="H74" s="221"/>
      <c r="L74" s="133"/>
    </row>
    <row r="75" spans="2:12" s="134" customFormat="1" ht="12" customHeight="1">
      <c r="B75" s="133"/>
      <c r="C75" s="127" t="s">
        <v>87</v>
      </c>
      <c r="L75" s="133"/>
    </row>
    <row r="76" spans="2:12" s="134" customFormat="1" ht="16.5" customHeight="1">
      <c r="B76" s="133"/>
      <c r="E76" s="163" t="str">
        <f>E9</f>
        <v>09 - VRN</v>
      </c>
      <c r="F76" s="222"/>
      <c r="G76" s="222"/>
      <c r="H76" s="222"/>
      <c r="L76" s="133"/>
    </row>
    <row r="77" spans="2:12" s="134" customFormat="1" ht="6.9" customHeight="1">
      <c r="B77" s="133"/>
      <c r="L77" s="133"/>
    </row>
    <row r="78" spans="2:12" s="134" customFormat="1" ht="12" customHeight="1">
      <c r="B78" s="133"/>
      <c r="C78" s="127" t="s">
        <v>21</v>
      </c>
      <c r="F78" s="128" t="str">
        <f>F12</f>
        <v>Praha</v>
      </c>
      <c r="I78" s="127" t="s">
        <v>23</v>
      </c>
      <c r="J78" s="223" t="str">
        <f>IF(J12="","",J12)</f>
        <v>20. 5. 2024</v>
      </c>
      <c r="L78" s="133"/>
    </row>
    <row r="79" spans="2:12" s="134" customFormat="1" ht="6.9" customHeight="1">
      <c r="B79" s="133"/>
      <c r="L79" s="133"/>
    </row>
    <row r="80" spans="2:12" s="134" customFormat="1" ht="15.15" customHeight="1">
      <c r="B80" s="133"/>
      <c r="C80" s="127" t="s">
        <v>25</v>
      </c>
      <c r="F80" s="128" t="str">
        <f>E15</f>
        <v xml:space="preserve"> </v>
      </c>
      <c r="I80" s="127" t="s">
        <v>31</v>
      </c>
      <c r="J80" s="132" t="str">
        <f>E21</f>
        <v xml:space="preserve"> </v>
      </c>
      <c r="L80" s="133"/>
    </row>
    <row r="81" spans="2:65" s="134" customFormat="1" ht="15.15" customHeight="1">
      <c r="B81" s="133"/>
      <c r="C81" s="127" t="s">
        <v>29</v>
      </c>
      <c r="F81" s="128" t="str">
        <f>IF(E18="","",E18)</f>
        <v>Vyplň údaj</v>
      </c>
      <c r="I81" s="127" t="s">
        <v>33</v>
      </c>
      <c r="J81" s="132" t="str">
        <f>E24</f>
        <v>Ing. Milan Dušek</v>
      </c>
      <c r="L81" s="133"/>
    </row>
    <row r="82" spans="2:65" s="134" customFormat="1" ht="10.35" customHeight="1">
      <c r="B82" s="133"/>
      <c r="L82" s="133"/>
    </row>
    <row r="83" spans="2:65" s="255" customFormat="1" ht="29.25" customHeight="1">
      <c r="B83" s="251"/>
      <c r="C83" s="252" t="s">
        <v>96</v>
      </c>
      <c r="D83" s="253" t="s">
        <v>56</v>
      </c>
      <c r="E83" s="253" t="s">
        <v>52</v>
      </c>
      <c r="F83" s="253" t="s">
        <v>53</v>
      </c>
      <c r="G83" s="253" t="s">
        <v>97</v>
      </c>
      <c r="H83" s="253" t="s">
        <v>98</v>
      </c>
      <c r="I83" s="253" t="s">
        <v>99</v>
      </c>
      <c r="J83" s="253" t="s">
        <v>91</v>
      </c>
      <c r="K83" s="254" t="s">
        <v>100</v>
      </c>
      <c r="L83" s="251"/>
      <c r="M83" s="182" t="s">
        <v>3</v>
      </c>
      <c r="N83" s="183" t="s">
        <v>41</v>
      </c>
      <c r="O83" s="183" t="s">
        <v>101</v>
      </c>
      <c r="P83" s="183" t="s">
        <v>102</v>
      </c>
      <c r="Q83" s="183" t="s">
        <v>103</v>
      </c>
      <c r="R83" s="183" t="s">
        <v>104</v>
      </c>
      <c r="S83" s="183" t="s">
        <v>105</v>
      </c>
      <c r="T83" s="184" t="s">
        <v>106</v>
      </c>
    </row>
    <row r="84" spans="2:65" s="134" customFormat="1" ht="22.8" customHeight="1">
      <c r="B84" s="133"/>
      <c r="C84" s="188" t="s">
        <v>107</v>
      </c>
      <c r="J84" s="256">
        <f>BK84</f>
        <v>0</v>
      </c>
      <c r="L84" s="133"/>
      <c r="M84" s="185"/>
      <c r="N84" s="171"/>
      <c r="O84" s="171"/>
      <c r="P84" s="257">
        <f>P85</f>
        <v>0</v>
      </c>
      <c r="Q84" s="171"/>
      <c r="R84" s="257">
        <f>R85</f>
        <v>0</v>
      </c>
      <c r="S84" s="171"/>
      <c r="T84" s="258">
        <f>T85</f>
        <v>0</v>
      </c>
      <c r="AT84" s="114" t="s">
        <v>70</v>
      </c>
      <c r="AU84" s="114" t="s">
        <v>92</v>
      </c>
      <c r="BK84" s="259">
        <f>BK85</f>
        <v>0</v>
      </c>
    </row>
    <row r="85" spans="2:65" s="261" customFormat="1" ht="25.95" customHeight="1">
      <c r="B85" s="260"/>
      <c r="D85" s="262" t="s">
        <v>70</v>
      </c>
      <c r="E85" s="263" t="s">
        <v>83</v>
      </c>
      <c r="F85" s="263" t="s">
        <v>149</v>
      </c>
      <c r="J85" s="264">
        <f>BK85</f>
        <v>0</v>
      </c>
      <c r="L85" s="260"/>
      <c r="M85" s="265"/>
      <c r="P85" s="266">
        <f>P86+SUM(P87:P89)+P92+P95</f>
        <v>0</v>
      </c>
      <c r="R85" s="266">
        <f>R86+SUM(R87:R89)+R92+R95</f>
        <v>0</v>
      </c>
      <c r="T85" s="267">
        <f>T86+SUM(T87:T89)+T92+T95</f>
        <v>0</v>
      </c>
      <c r="AR85" s="262" t="s">
        <v>124</v>
      </c>
      <c r="AT85" s="268" t="s">
        <v>70</v>
      </c>
      <c r="AU85" s="268" t="s">
        <v>71</v>
      </c>
      <c r="AY85" s="262" t="s">
        <v>111</v>
      </c>
      <c r="BK85" s="269">
        <f>BK86+SUM(BK87:BK89)+BK92+BK95</f>
        <v>0</v>
      </c>
    </row>
    <row r="86" spans="2:65" s="134" customFormat="1" ht="16.5" customHeight="1">
      <c r="B86" s="133"/>
      <c r="C86" s="272" t="s">
        <v>79</v>
      </c>
      <c r="D86" s="272" t="s">
        <v>114</v>
      </c>
      <c r="E86" s="273" t="s">
        <v>150</v>
      </c>
      <c r="F86" s="274" t="s">
        <v>151</v>
      </c>
      <c r="G86" s="275" t="s">
        <v>152</v>
      </c>
      <c r="H86" s="3"/>
      <c r="I86" s="2"/>
      <c r="J86" s="277">
        <f>ROUND(I86*H86,2)</f>
        <v>0</v>
      </c>
      <c r="K86" s="274" t="s">
        <v>153</v>
      </c>
      <c r="L86" s="133"/>
      <c r="M86" s="278" t="s">
        <v>3</v>
      </c>
      <c r="N86" s="279" t="s">
        <v>42</v>
      </c>
      <c r="P86" s="280">
        <f>O86*H86</f>
        <v>0</v>
      </c>
      <c r="Q86" s="280">
        <v>0</v>
      </c>
      <c r="R86" s="280">
        <f>Q86*H86</f>
        <v>0</v>
      </c>
      <c r="S86" s="280">
        <v>0</v>
      </c>
      <c r="T86" s="281">
        <f>S86*H86</f>
        <v>0</v>
      </c>
      <c r="AR86" s="282" t="s">
        <v>154</v>
      </c>
      <c r="AT86" s="282" t="s">
        <v>114</v>
      </c>
      <c r="AU86" s="282" t="s">
        <v>79</v>
      </c>
      <c r="AY86" s="114" t="s">
        <v>111</v>
      </c>
      <c r="BE86" s="283">
        <f>IF(N86="základní",J86,0)</f>
        <v>0</v>
      </c>
      <c r="BF86" s="283">
        <f>IF(N86="snížená",J86,0)</f>
        <v>0</v>
      </c>
      <c r="BG86" s="283">
        <f>IF(N86="zákl. přenesená",J86,0)</f>
        <v>0</v>
      </c>
      <c r="BH86" s="283">
        <f>IF(N86="sníž. přenesená",J86,0)</f>
        <v>0</v>
      </c>
      <c r="BI86" s="283">
        <f>IF(N86="nulová",J86,0)</f>
        <v>0</v>
      </c>
      <c r="BJ86" s="114" t="s">
        <v>79</v>
      </c>
      <c r="BK86" s="283">
        <f>ROUND(I86*H86,2)</f>
        <v>0</v>
      </c>
      <c r="BL86" s="114" t="s">
        <v>154</v>
      </c>
      <c r="BM86" s="282" t="s">
        <v>155</v>
      </c>
    </row>
    <row r="87" spans="2:65" s="134" customFormat="1">
      <c r="B87" s="133"/>
      <c r="D87" s="290" t="s">
        <v>156</v>
      </c>
      <c r="F87" s="291" t="s">
        <v>157</v>
      </c>
      <c r="L87" s="133"/>
      <c r="M87" s="292"/>
      <c r="T87" s="175"/>
      <c r="AT87" s="114" t="s">
        <v>156</v>
      </c>
      <c r="AU87" s="114" t="s">
        <v>79</v>
      </c>
    </row>
    <row r="88" spans="2:65" s="261" customFormat="1" ht="22.8" customHeight="1">
      <c r="B88" s="260"/>
      <c r="D88" s="262" t="s">
        <v>70</v>
      </c>
      <c r="E88" s="270" t="s">
        <v>158</v>
      </c>
      <c r="F88" s="270" t="s">
        <v>151</v>
      </c>
      <c r="J88" s="271">
        <f>BK88</f>
        <v>0</v>
      </c>
      <c r="L88" s="260"/>
      <c r="M88" s="265"/>
      <c r="P88" s="266">
        <v>0</v>
      </c>
      <c r="R88" s="266">
        <v>0</v>
      </c>
      <c r="T88" s="267">
        <v>0</v>
      </c>
      <c r="AR88" s="262" t="s">
        <v>124</v>
      </c>
      <c r="AT88" s="268" t="s">
        <v>70</v>
      </c>
      <c r="AU88" s="268" t="s">
        <v>79</v>
      </c>
      <c r="AY88" s="262" t="s">
        <v>111</v>
      </c>
      <c r="BK88" s="269">
        <v>0</v>
      </c>
    </row>
    <row r="89" spans="2:65" s="261" customFormat="1" ht="22.8" customHeight="1">
      <c r="B89" s="260"/>
      <c r="D89" s="262" t="s">
        <v>70</v>
      </c>
      <c r="E89" s="270" t="s">
        <v>159</v>
      </c>
      <c r="F89" s="270" t="s">
        <v>160</v>
      </c>
      <c r="J89" s="271">
        <f>BK89</f>
        <v>0</v>
      </c>
      <c r="L89" s="260"/>
      <c r="M89" s="265"/>
      <c r="P89" s="266">
        <f>SUM(P90:P91)</f>
        <v>0</v>
      </c>
      <c r="R89" s="266">
        <f>SUM(R90:R91)</f>
        <v>0</v>
      </c>
      <c r="T89" s="267">
        <f>SUM(T90:T91)</f>
        <v>0</v>
      </c>
      <c r="AR89" s="262" t="s">
        <v>124</v>
      </c>
      <c r="AT89" s="268" t="s">
        <v>70</v>
      </c>
      <c r="AU89" s="268" t="s">
        <v>79</v>
      </c>
      <c r="AY89" s="262" t="s">
        <v>111</v>
      </c>
      <c r="BK89" s="269">
        <f>SUM(BK90:BK91)</f>
        <v>0</v>
      </c>
    </row>
    <row r="90" spans="2:65" s="134" customFormat="1" ht="16.5" customHeight="1">
      <c r="B90" s="133"/>
      <c r="C90" s="272" t="s">
        <v>81</v>
      </c>
      <c r="D90" s="272" t="s">
        <v>114</v>
      </c>
      <c r="E90" s="273" t="s">
        <v>161</v>
      </c>
      <c r="F90" s="274" t="s">
        <v>162</v>
      </c>
      <c r="G90" s="275" t="s">
        <v>152</v>
      </c>
      <c r="H90" s="3"/>
      <c r="I90" s="2"/>
      <c r="J90" s="277">
        <f>ROUND(I90*H90,2)</f>
        <v>0</v>
      </c>
      <c r="K90" s="274" t="s">
        <v>153</v>
      </c>
      <c r="L90" s="133"/>
      <c r="M90" s="278" t="s">
        <v>3</v>
      </c>
      <c r="N90" s="279" t="s">
        <v>42</v>
      </c>
      <c r="P90" s="280">
        <f>O90*H90</f>
        <v>0</v>
      </c>
      <c r="Q90" s="280">
        <v>0</v>
      </c>
      <c r="R90" s="280">
        <f>Q90*H90</f>
        <v>0</v>
      </c>
      <c r="S90" s="280">
        <v>0</v>
      </c>
      <c r="T90" s="281">
        <f>S90*H90</f>
        <v>0</v>
      </c>
      <c r="AR90" s="282" t="s">
        <v>154</v>
      </c>
      <c r="AT90" s="282" t="s">
        <v>114</v>
      </c>
      <c r="AU90" s="282" t="s">
        <v>81</v>
      </c>
      <c r="AY90" s="114" t="s">
        <v>111</v>
      </c>
      <c r="BE90" s="283">
        <f>IF(N90="základní",J90,0)</f>
        <v>0</v>
      </c>
      <c r="BF90" s="283">
        <f>IF(N90="snížená",J90,0)</f>
        <v>0</v>
      </c>
      <c r="BG90" s="283">
        <f>IF(N90="zákl. přenesená",J90,0)</f>
        <v>0</v>
      </c>
      <c r="BH90" s="283">
        <f>IF(N90="sníž. přenesená",J90,0)</f>
        <v>0</v>
      </c>
      <c r="BI90" s="283">
        <f>IF(N90="nulová",J90,0)</f>
        <v>0</v>
      </c>
      <c r="BJ90" s="114" t="s">
        <v>79</v>
      </c>
      <c r="BK90" s="283">
        <f>ROUND(I90*H90,2)</f>
        <v>0</v>
      </c>
      <c r="BL90" s="114" t="s">
        <v>154</v>
      </c>
      <c r="BM90" s="282" t="s">
        <v>163</v>
      </c>
    </row>
    <row r="91" spans="2:65" s="134" customFormat="1">
      <c r="B91" s="133"/>
      <c r="D91" s="290" t="s">
        <v>156</v>
      </c>
      <c r="F91" s="291" t="s">
        <v>164</v>
      </c>
      <c r="L91" s="133"/>
      <c r="M91" s="292"/>
      <c r="T91" s="175"/>
      <c r="AT91" s="114" t="s">
        <v>156</v>
      </c>
      <c r="AU91" s="114" t="s">
        <v>81</v>
      </c>
    </row>
    <row r="92" spans="2:65" s="261" customFormat="1" ht="22.8" customHeight="1">
      <c r="B92" s="260"/>
      <c r="D92" s="262" t="s">
        <v>70</v>
      </c>
      <c r="E92" s="270" t="s">
        <v>165</v>
      </c>
      <c r="F92" s="270" t="s">
        <v>166</v>
      </c>
      <c r="J92" s="271">
        <f>BK92</f>
        <v>0</v>
      </c>
      <c r="L92" s="260"/>
      <c r="M92" s="265"/>
      <c r="P92" s="266">
        <f>SUM(P93:P94)</f>
        <v>0</v>
      </c>
      <c r="R92" s="266">
        <f>SUM(R93:R94)</f>
        <v>0</v>
      </c>
      <c r="T92" s="267">
        <f>SUM(T93:T94)</f>
        <v>0</v>
      </c>
      <c r="AR92" s="262" t="s">
        <v>124</v>
      </c>
      <c r="AT92" s="268" t="s">
        <v>70</v>
      </c>
      <c r="AU92" s="268" t="s">
        <v>79</v>
      </c>
      <c r="AY92" s="262" t="s">
        <v>111</v>
      </c>
      <c r="BK92" s="269">
        <f>SUM(BK93:BK94)</f>
        <v>0</v>
      </c>
    </row>
    <row r="93" spans="2:65" s="134" customFormat="1" ht="16.5" customHeight="1">
      <c r="B93" s="133"/>
      <c r="C93" s="272" t="s">
        <v>119</v>
      </c>
      <c r="D93" s="272" t="s">
        <v>114</v>
      </c>
      <c r="E93" s="273" t="s">
        <v>167</v>
      </c>
      <c r="F93" s="274" t="s">
        <v>166</v>
      </c>
      <c r="G93" s="275" t="s">
        <v>152</v>
      </c>
      <c r="H93" s="3"/>
      <c r="I93" s="2"/>
      <c r="J93" s="277">
        <f>ROUND(I93*H93,2)</f>
        <v>0</v>
      </c>
      <c r="K93" s="274" t="s">
        <v>153</v>
      </c>
      <c r="L93" s="133"/>
      <c r="M93" s="278" t="s">
        <v>3</v>
      </c>
      <c r="N93" s="279" t="s">
        <v>42</v>
      </c>
      <c r="P93" s="280">
        <f>O93*H93</f>
        <v>0</v>
      </c>
      <c r="Q93" s="280">
        <v>0</v>
      </c>
      <c r="R93" s="280">
        <f>Q93*H93</f>
        <v>0</v>
      </c>
      <c r="S93" s="280">
        <v>0</v>
      </c>
      <c r="T93" s="281">
        <f>S93*H93</f>
        <v>0</v>
      </c>
      <c r="AR93" s="282" t="s">
        <v>154</v>
      </c>
      <c r="AT93" s="282" t="s">
        <v>114</v>
      </c>
      <c r="AU93" s="282" t="s">
        <v>81</v>
      </c>
      <c r="AY93" s="114" t="s">
        <v>111</v>
      </c>
      <c r="BE93" s="283">
        <f>IF(N93="základní",J93,0)</f>
        <v>0</v>
      </c>
      <c r="BF93" s="283">
        <f>IF(N93="snížená",J93,0)</f>
        <v>0</v>
      </c>
      <c r="BG93" s="283">
        <f>IF(N93="zákl. přenesená",J93,0)</f>
        <v>0</v>
      </c>
      <c r="BH93" s="283">
        <f>IF(N93="sníž. přenesená",J93,0)</f>
        <v>0</v>
      </c>
      <c r="BI93" s="283">
        <f>IF(N93="nulová",J93,0)</f>
        <v>0</v>
      </c>
      <c r="BJ93" s="114" t="s">
        <v>79</v>
      </c>
      <c r="BK93" s="283">
        <f>ROUND(I93*H93,2)</f>
        <v>0</v>
      </c>
      <c r="BL93" s="114" t="s">
        <v>154</v>
      </c>
      <c r="BM93" s="282" t="s">
        <v>168</v>
      </c>
    </row>
    <row r="94" spans="2:65" s="134" customFormat="1">
      <c r="B94" s="133"/>
      <c r="D94" s="290" t="s">
        <v>156</v>
      </c>
      <c r="F94" s="291" t="s">
        <v>169</v>
      </c>
      <c r="L94" s="133"/>
      <c r="M94" s="292"/>
      <c r="T94" s="175"/>
      <c r="AT94" s="114" t="s">
        <v>156</v>
      </c>
      <c r="AU94" s="114" t="s">
        <v>81</v>
      </c>
    </row>
    <row r="95" spans="2:65" s="261" customFormat="1" ht="22.8" customHeight="1">
      <c r="B95" s="260"/>
      <c r="D95" s="262" t="s">
        <v>70</v>
      </c>
      <c r="E95" s="270" t="s">
        <v>170</v>
      </c>
      <c r="F95" s="270" t="s">
        <v>171</v>
      </c>
      <c r="J95" s="271">
        <f>BK95</f>
        <v>0</v>
      </c>
      <c r="L95" s="260"/>
      <c r="M95" s="265"/>
      <c r="P95" s="266">
        <f>SUM(P96:P97)</f>
        <v>0</v>
      </c>
      <c r="R95" s="266">
        <f>SUM(R96:R97)</f>
        <v>0</v>
      </c>
      <c r="T95" s="267">
        <f>SUM(T96:T97)</f>
        <v>0</v>
      </c>
      <c r="AR95" s="262" t="s">
        <v>124</v>
      </c>
      <c r="AT95" s="268" t="s">
        <v>70</v>
      </c>
      <c r="AU95" s="268" t="s">
        <v>79</v>
      </c>
      <c r="AY95" s="262" t="s">
        <v>111</v>
      </c>
      <c r="BK95" s="269">
        <f>SUM(BK96:BK97)</f>
        <v>0</v>
      </c>
    </row>
    <row r="96" spans="2:65" s="134" customFormat="1" ht="16.5" customHeight="1">
      <c r="B96" s="133"/>
      <c r="C96" s="272" t="s">
        <v>110</v>
      </c>
      <c r="D96" s="272" t="s">
        <v>114</v>
      </c>
      <c r="E96" s="273" t="s">
        <v>172</v>
      </c>
      <c r="F96" s="274" t="s">
        <v>173</v>
      </c>
      <c r="G96" s="275" t="s">
        <v>152</v>
      </c>
      <c r="H96" s="3"/>
      <c r="I96" s="2"/>
      <c r="J96" s="277">
        <f>ROUND(I96*H96,2)</f>
        <v>0</v>
      </c>
      <c r="K96" s="274" t="s">
        <v>153</v>
      </c>
      <c r="L96" s="133"/>
      <c r="M96" s="278" t="s">
        <v>3</v>
      </c>
      <c r="N96" s="279" t="s">
        <v>42</v>
      </c>
      <c r="P96" s="280">
        <f>O96*H96</f>
        <v>0</v>
      </c>
      <c r="Q96" s="280">
        <v>0</v>
      </c>
      <c r="R96" s="280">
        <f>Q96*H96</f>
        <v>0</v>
      </c>
      <c r="S96" s="280">
        <v>0</v>
      </c>
      <c r="T96" s="281">
        <f>S96*H96</f>
        <v>0</v>
      </c>
      <c r="AR96" s="282" t="s">
        <v>154</v>
      </c>
      <c r="AT96" s="282" t="s">
        <v>114</v>
      </c>
      <c r="AU96" s="282" t="s">
        <v>81</v>
      </c>
      <c r="AY96" s="114" t="s">
        <v>111</v>
      </c>
      <c r="BE96" s="283">
        <f>IF(N96="základní",J96,0)</f>
        <v>0</v>
      </c>
      <c r="BF96" s="283">
        <f>IF(N96="snížená",J96,0)</f>
        <v>0</v>
      </c>
      <c r="BG96" s="283">
        <f>IF(N96="zákl. přenesená",J96,0)</f>
        <v>0</v>
      </c>
      <c r="BH96" s="283">
        <f>IF(N96="sníž. přenesená",J96,0)</f>
        <v>0</v>
      </c>
      <c r="BI96" s="283">
        <f>IF(N96="nulová",J96,0)</f>
        <v>0</v>
      </c>
      <c r="BJ96" s="114" t="s">
        <v>79</v>
      </c>
      <c r="BK96" s="283">
        <f>ROUND(I96*H96,2)</f>
        <v>0</v>
      </c>
      <c r="BL96" s="114" t="s">
        <v>154</v>
      </c>
      <c r="BM96" s="282" t="s">
        <v>174</v>
      </c>
    </row>
    <row r="97" spans="2:47" s="134" customFormat="1">
      <c r="B97" s="133"/>
      <c r="D97" s="290" t="s">
        <v>156</v>
      </c>
      <c r="F97" s="291" t="s">
        <v>175</v>
      </c>
      <c r="L97" s="133"/>
      <c r="M97" s="293"/>
      <c r="N97" s="286"/>
      <c r="O97" s="286"/>
      <c r="P97" s="286"/>
      <c r="Q97" s="286"/>
      <c r="R97" s="286"/>
      <c r="S97" s="286"/>
      <c r="T97" s="294"/>
      <c r="AT97" s="114" t="s">
        <v>156</v>
      </c>
      <c r="AU97" s="114" t="s">
        <v>81</v>
      </c>
    </row>
    <row r="98" spans="2:47" s="134" customFormat="1" ht="6.9" customHeight="1">
      <c r="B98" s="154"/>
      <c r="C98" s="155"/>
      <c r="D98" s="155"/>
      <c r="E98" s="155"/>
      <c r="F98" s="155"/>
      <c r="G98" s="155"/>
      <c r="H98" s="155"/>
      <c r="I98" s="155"/>
      <c r="J98" s="155"/>
      <c r="K98" s="155"/>
      <c r="L98" s="133"/>
    </row>
  </sheetData>
  <sheetProtection password="CA50" sheet="1" objects="1" scenarios="1"/>
  <autoFilter ref="C83:K9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4" r:id="rId3"/>
    <hyperlink ref="F97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zoomScale="110" zoomScaleNormal="110" workbookViewId="0"/>
  </sheetViews>
  <sheetFormatPr defaultRowHeight="10.199999999999999"/>
  <cols>
    <col min="1" max="1" width="8.28515625" style="4" customWidth="1"/>
    <col min="2" max="2" width="1.7109375" style="4" customWidth="1"/>
    <col min="3" max="4" width="5" style="4" customWidth="1"/>
    <col min="5" max="5" width="11.7109375" style="4" customWidth="1"/>
    <col min="6" max="6" width="9.140625" style="4" customWidth="1"/>
    <col min="7" max="7" width="5" style="4" customWidth="1"/>
    <col min="8" max="8" width="77.85546875" style="4" customWidth="1"/>
    <col min="9" max="10" width="20" style="4" customWidth="1"/>
    <col min="11" max="11" width="1.7109375" style="4" customWidth="1"/>
  </cols>
  <sheetData>
    <row r="1" spans="2:11" customFormat="1" ht="37.5" customHeight="1"/>
    <row r="2" spans="2:11" customFormat="1" ht="7.5" customHeight="1">
      <c r="B2" s="5"/>
      <c r="C2" s="6"/>
      <c r="D2" s="6"/>
      <c r="E2" s="6"/>
      <c r="F2" s="6"/>
      <c r="G2" s="6"/>
      <c r="H2" s="6"/>
      <c r="I2" s="6"/>
      <c r="J2" s="6"/>
      <c r="K2" s="7"/>
    </row>
    <row r="3" spans="2:11" s="1" customFormat="1" ht="45" customHeight="1">
      <c r="B3" s="8"/>
      <c r="C3" s="104" t="s">
        <v>176</v>
      </c>
      <c r="D3" s="104"/>
      <c r="E3" s="104"/>
      <c r="F3" s="104"/>
      <c r="G3" s="104"/>
      <c r="H3" s="104"/>
      <c r="I3" s="104"/>
      <c r="J3" s="104"/>
      <c r="K3" s="9"/>
    </row>
    <row r="4" spans="2:11" customFormat="1" ht="25.5" customHeight="1">
      <c r="B4" s="10"/>
      <c r="C4" s="109" t="s">
        <v>177</v>
      </c>
      <c r="D4" s="109"/>
      <c r="E4" s="109"/>
      <c r="F4" s="109"/>
      <c r="G4" s="109"/>
      <c r="H4" s="109"/>
      <c r="I4" s="109"/>
      <c r="J4" s="109"/>
      <c r="K4" s="11"/>
    </row>
    <row r="5" spans="2:11" customFormat="1" ht="5.25" customHeight="1">
      <c r="B5" s="10"/>
      <c r="C5" s="12"/>
      <c r="D5" s="12"/>
      <c r="E5" s="12"/>
      <c r="F5" s="12"/>
      <c r="G5" s="12"/>
      <c r="H5" s="12"/>
      <c r="I5" s="12"/>
      <c r="J5" s="12"/>
      <c r="K5" s="11"/>
    </row>
    <row r="6" spans="2:11" customFormat="1" ht="15" customHeight="1">
      <c r="B6" s="10"/>
      <c r="C6" s="108" t="s">
        <v>178</v>
      </c>
      <c r="D6" s="108"/>
      <c r="E6" s="108"/>
      <c r="F6" s="108"/>
      <c r="G6" s="108"/>
      <c r="H6" s="108"/>
      <c r="I6" s="108"/>
      <c r="J6" s="108"/>
      <c r="K6" s="11"/>
    </row>
    <row r="7" spans="2:11" customFormat="1" ht="15" customHeight="1">
      <c r="B7" s="14"/>
      <c r="C7" s="108" t="s">
        <v>179</v>
      </c>
      <c r="D7" s="108"/>
      <c r="E7" s="108"/>
      <c r="F7" s="108"/>
      <c r="G7" s="108"/>
      <c r="H7" s="108"/>
      <c r="I7" s="108"/>
      <c r="J7" s="108"/>
      <c r="K7" s="11"/>
    </row>
    <row r="8" spans="2:11" customFormat="1" ht="12.75" customHeight="1">
      <c r="B8" s="14"/>
      <c r="C8" s="13"/>
      <c r="D8" s="13"/>
      <c r="E8" s="13"/>
      <c r="F8" s="13"/>
      <c r="G8" s="13"/>
      <c r="H8" s="13"/>
      <c r="I8" s="13"/>
      <c r="J8" s="13"/>
      <c r="K8" s="11"/>
    </row>
    <row r="9" spans="2:11" customFormat="1" ht="15" customHeight="1">
      <c r="B9" s="14"/>
      <c r="C9" s="108" t="s">
        <v>180</v>
      </c>
      <c r="D9" s="108"/>
      <c r="E9" s="108"/>
      <c r="F9" s="108"/>
      <c r="G9" s="108"/>
      <c r="H9" s="108"/>
      <c r="I9" s="108"/>
      <c r="J9" s="108"/>
      <c r="K9" s="11"/>
    </row>
    <row r="10" spans="2:11" customFormat="1" ht="15" customHeight="1">
      <c r="B10" s="14"/>
      <c r="C10" s="13"/>
      <c r="D10" s="108" t="s">
        <v>181</v>
      </c>
      <c r="E10" s="108"/>
      <c r="F10" s="108"/>
      <c r="G10" s="108"/>
      <c r="H10" s="108"/>
      <c r="I10" s="108"/>
      <c r="J10" s="108"/>
      <c r="K10" s="11"/>
    </row>
    <row r="11" spans="2:11" customFormat="1" ht="15" customHeight="1">
      <c r="B11" s="14"/>
      <c r="C11" s="15"/>
      <c r="D11" s="108" t="s">
        <v>182</v>
      </c>
      <c r="E11" s="108"/>
      <c r="F11" s="108"/>
      <c r="G11" s="108"/>
      <c r="H11" s="108"/>
      <c r="I11" s="108"/>
      <c r="J11" s="108"/>
      <c r="K11" s="11"/>
    </row>
    <row r="12" spans="2:11" customFormat="1" ht="15" customHeight="1">
      <c r="B12" s="14"/>
      <c r="C12" s="15"/>
      <c r="D12" s="13"/>
      <c r="E12" s="13"/>
      <c r="F12" s="13"/>
      <c r="G12" s="13"/>
      <c r="H12" s="13"/>
      <c r="I12" s="13"/>
      <c r="J12" s="13"/>
      <c r="K12" s="11"/>
    </row>
    <row r="13" spans="2:11" customFormat="1" ht="15" customHeight="1">
      <c r="B13" s="14"/>
      <c r="C13" s="15"/>
      <c r="D13" s="16" t="s">
        <v>183</v>
      </c>
      <c r="E13" s="13"/>
      <c r="F13" s="13"/>
      <c r="G13" s="13"/>
      <c r="H13" s="13"/>
      <c r="I13" s="13"/>
      <c r="J13" s="13"/>
      <c r="K13" s="11"/>
    </row>
    <row r="14" spans="2:11" customFormat="1" ht="12.75" customHeight="1">
      <c r="B14" s="14"/>
      <c r="C14" s="15"/>
      <c r="D14" s="15"/>
      <c r="E14" s="15"/>
      <c r="F14" s="15"/>
      <c r="G14" s="15"/>
      <c r="H14" s="15"/>
      <c r="I14" s="15"/>
      <c r="J14" s="15"/>
      <c r="K14" s="11"/>
    </row>
    <row r="15" spans="2:11" customFormat="1" ht="15" customHeight="1">
      <c r="B15" s="14"/>
      <c r="C15" s="15"/>
      <c r="D15" s="108" t="s">
        <v>184</v>
      </c>
      <c r="E15" s="108"/>
      <c r="F15" s="108"/>
      <c r="G15" s="108"/>
      <c r="H15" s="108"/>
      <c r="I15" s="108"/>
      <c r="J15" s="108"/>
      <c r="K15" s="11"/>
    </row>
    <row r="16" spans="2:11" customFormat="1" ht="15" customHeight="1">
      <c r="B16" s="14"/>
      <c r="C16" s="15"/>
      <c r="D16" s="108" t="s">
        <v>185</v>
      </c>
      <c r="E16" s="108"/>
      <c r="F16" s="108"/>
      <c r="G16" s="108"/>
      <c r="H16" s="108"/>
      <c r="I16" s="108"/>
      <c r="J16" s="108"/>
      <c r="K16" s="11"/>
    </row>
    <row r="17" spans="2:11" customFormat="1" ht="15" customHeight="1">
      <c r="B17" s="14"/>
      <c r="C17" s="15"/>
      <c r="D17" s="108" t="s">
        <v>186</v>
      </c>
      <c r="E17" s="108"/>
      <c r="F17" s="108"/>
      <c r="G17" s="108"/>
      <c r="H17" s="108"/>
      <c r="I17" s="108"/>
      <c r="J17" s="108"/>
      <c r="K17" s="11"/>
    </row>
    <row r="18" spans="2:11" customFormat="1" ht="15" customHeight="1">
      <c r="B18" s="14"/>
      <c r="C18" s="15"/>
      <c r="D18" s="15"/>
      <c r="E18" s="17" t="s">
        <v>78</v>
      </c>
      <c r="F18" s="108" t="s">
        <v>187</v>
      </c>
      <c r="G18" s="108"/>
      <c r="H18" s="108"/>
      <c r="I18" s="108"/>
      <c r="J18" s="108"/>
      <c r="K18" s="11"/>
    </row>
    <row r="19" spans="2:11" customFormat="1" ht="15" customHeight="1">
      <c r="B19" s="14"/>
      <c r="C19" s="15"/>
      <c r="D19" s="15"/>
      <c r="E19" s="17" t="s">
        <v>188</v>
      </c>
      <c r="F19" s="108" t="s">
        <v>189</v>
      </c>
      <c r="G19" s="108"/>
      <c r="H19" s="108"/>
      <c r="I19" s="108"/>
      <c r="J19" s="108"/>
      <c r="K19" s="11"/>
    </row>
    <row r="20" spans="2:11" customFormat="1" ht="15" customHeight="1">
      <c r="B20" s="14"/>
      <c r="C20" s="15"/>
      <c r="D20" s="15"/>
      <c r="E20" s="17" t="s">
        <v>190</v>
      </c>
      <c r="F20" s="108" t="s">
        <v>191</v>
      </c>
      <c r="G20" s="108"/>
      <c r="H20" s="108"/>
      <c r="I20" s="108"/>
      <c r="J20" s="108"/>
      <c r="K20" s="11"/>
    </row>
    <row r="21" spans="2:11" customFormat="1" ht="15" customHeight="1">
      <c r="B21" s="14"/>
      <c r="C21" s="15"/>
      <c r="D21" s="15"/>
      <c r="E21" s="17" t="s">
        <v>84</v>
      </c>
      <c r="F21" s="108" t="s">
        <v>192</v>
      </c>
      <c r="G21" s="108"/>
      <c r="H21" s="108"/>
      <c r="I21" s="108"/>
      <c r="J21" s="108"/>
      <c r="K21" s="11"/>
    </row>
    <row r="22" spans="2:11" customFormat="1" ht="15" customHeight="1">
      <c r="B22" s="14"/>
      <c r="C22" s="15"/>
      <c r="D22" s="15"/>
      <c r="E22" s="17" t="s">
        <v>193</v>
      </c>
      <c r="F22" s="108" t="s">
        <v>194</v>
      </c>
      <c r="G22" s="108"/>
      <c r="H22" s="108"/>
      <c r="I22" s="108"/>
      <c r="J22" s="108"/>
      <c r="K22" s="11"/>
    </row>
    <row r="23" spans="2:11" customFormat="1" ht="15" customHeight="1">
      <c r="B23" s="14"/>
      <c r="C23" s="15"/>
      <c r="D23" s="15"/>
      <c r="E23" s="17" t="s">
        <v>195</v>
      </c>
      <c r="F23" s="108" t="s">
        <v>196</v>
      </c>
      <c r="G23" s="108"/>
      <c r="H23" s="108"/>
      <c r="I23" s="108"/>
      <c r="J23" s="108"/>
      <c r="K23" s="11"/>
    </row>
    <row r="24" spans="2:11" customFormat="1" ht="12.75" customHeight="1">
      <c r="B24" s="14"/>
      <c r="C24" s="15"/>
      <c r="D24" s="15"/>
      <c r="E24" s="15"/>
      <c r="F24" s="15"/>
      <c r="G24" s="15"/>
      <c r="H24" s="15"/>
      <c r="I24" s="15"/>
      <c r="J24" s="15"/>
      <c r="K24" s="11"/>
    </row>
    <row r="25" spans="2:11" customFormat="1" ht="15" customHeight="1">
      <c r="B25" s="14"/>
      <c r="C25" s="108" t="s">
        <v>197</v>
      </c>
      <c r="D25" s="108"/>
      <c r="E25" s="108"/>
      <c r="F25" s="108"/>
      <c r="G25" s="108"/>
      <c r="H25" s="108"/>
      <c r="I25" s="108"/>
      <c r="J25" s="108"/>
      <c r="K25" s="11"/>
    </row>
    <row r="26" spans="2:11" customFormat="1" ht="15" customHeight="1">
      <c r="B26" s="14"/>
      <c r="C26" s="108" t="s">
        <v>198</v>
      </c>
      <c r="D26" s="108"/>
      <c r="E26" s="108"/>
      <c r="F26" s="108"/>
      <c r="G26" s="108"/>
      <c r="H26" s="108"/>
      <c r="I26" s="108"/>
      <c r="J26" s="108"/>
      <c r="K26" s="11"/>
    </row>
    <row r="27" spans="2:11" customFormat="1" ht="15" customHeight="1">
      <c r="B27" s="14"/>
      <c r="C27" s="13"/>
      <c r="D27" s="108" t="s">
        <v>199</v>
      </c>
      <c r="E27" s="108"/>
      <c r="F27" s="108"/>
      <c r="G27" s="108"/>
      <c r="H27" s="108"/>
      <c r="I27" s="108"/>
      <c r="J27" s="108"/>
      <c r="K27" s="11"/>
    </row>
    <row r="28" spans="2:11" customFormat="1" ht="15" customHeight="1">
      <c r="B28" s="14"/>
      <c r="C28" s="15"/>
      <c r="D28" s="108" t="s">
        <v>200</v>
      </c>
      <c r="E28" s="108"/>
      <c r="F28" s="108"/>
      <c r="G28" s="108"/>
      <c r="H28" s="108"/>
      <c r="I28" s="108"/>
      <c r="J28" s="108"/>
      <c r="K28" s="11"/>
    </row>
    <row r="29" spans="2:11" customFormat="1" ht="12.75" customHeight="1">
      <c r="B29" s="14"/>
      <c r="C29" s="15"/>
      <c r="D29" s="15"/>
      <c r="E29" s="15"/>
      <c r="F29" s="15"/>
      <c r="G29" s="15"/>
      <c r="H29" s="15"/>
      <c r="I29" s="15"/>
      <c r="J29" s="15"/>
      <c r="K29" s="11"/>
    </row>
    <row r="30" spans="2:11" customFormat="1" ht="15" customHeight="1">
      <c r="B30" s="14"/>
      <c r="C30" s="15"/>
      <c r="D30" s="108" t="s">
        <v>201</v>
      </c>
      <c r="E30" s="108"/>
      <c r="F30" s="108"/>
      <c r="G30" s="108"/>
      <c r="H30" s="108"/>
      <c r="I30" s="108"/>
      <c r="J30" s="108"/>
      <c r="K30" s="11"/>
    </row>
    <row r="31" spans="2:11" customFormat="1" ht="15" customHeight="1">
      <c r="B31" s="14"/>
      <c r="C31" s="15"/>
      <c r="D31" s="108" t="s">
        <v>202</v>
      </c>
      <c r="E31" s="108"/>
      <c r="F31" s="108"/>
      <c r="G31" s="108"/>
      <c r="H31" s="108"/>
      <c r="I31" s="108"/>
      <c r="J31" s="108"/>
      <c r="K31" s="11"/>
    </row>
    <row r="32" spans="2:11" customFormat="1" ht="12.75" customHeight="1">
      <c r="B32" s="14"/>
      <c r="C32" s="15"/>
      <c r="D32" s="15"/>
      <c r="E32" s="15"/>
      <c r="F32" s="15"/>
      <c r="G32" s="15"/>
      <c r="H32" s="15"/>
      <c r="I32" s="15"/>
      <c r="J32" s="15"/>
      <c r="K32" s="11"/>
    </row>
    <row r="33" spans="2:11" customFormat="1" ht="15" customHeight="1">
      <c r="B33" s="14"/>
      <c r="C33" s="15"/>
      <c r="D33" s="108" t="s">
        <v>203</v>
      </c>
      <c r="E33" s="108"/>
      <c r="F33" s="108"/>
      <c r="G33" s="108"/>
      <c r="H33" s="108"/>
      <c r="I33" s="108"/>
      <c r="J33" s="108"/>
      <c r="K33" s="11"/>
    </row>
    <row r="34" spans="2:11" customFormat="1" ht="15" customHeight="1">
      <c r="B34" s="14"/>
      <c r="C34" s="15"/>
      <c r="D34" s="108" t="s">
        <v>204</v>
      </c>
      <c r="E34" s="108"/>
      <c r="F34" s="108"/>
      <c r="G34" s="108"/>
      <c r="H34" s="108"/>
      <c r="I34" s="108"/>
      <c r="J34" s="108"/>
      <c r="K34" s="11"/>
    </row>
    <row r="35" spans="2:11" customFormat="1" ht="15" customHeight="1">
      <c r="B35" s="14"/>
      <c r="C35" s="15"/>
      <c r="D35" s="108" t="s">
        <v>205</v>
      </c>
      <c r="E35" s="108"/>
      <c r="F35" s="108"/>
      <c r="G35" s="108"/>
      <c r="H35" s="108"/>
      <c r="I35" s="108"/>
      <c r="J35" s="108"/>
      <c r="K35" s="11"/>
    </row>
    <row r="36" spans="2:11" customFormat="1" ht="15" customHeight="1">
      <c r="B36" s="14"/>
      <c r="C36" s="15"/>
      <c r="D36" s="13"/>
      <c r="E36" s="16" t="s">
        <v>96</v>
      </c>
      <c r="F36" s="13"/>
      <c r="G36" s="108" t="s">
        <v>206</v>
      </c>
      <c r="H36" s="108"/>
      <c r="I36" s="108"/>
      <c r="J36" s="108"/>
      <c r="K36" s="11"/>
    </row>
    <row r="37" spans="2:11" customFormat="1" ht="30.75" customHeight="1">
      <c r="B37" s="14"/>
      <c r="C37" s="15"/>
      <c r="D37" s="13"/>
      <c r="E37" s="16" t="s">
        <v>207</v>
      </c>
      <c r="F37" s="13"/>
      <c r="G37" s="108" t="s">
        <v>208</v>
      </c>
      <c r="H37" s="108"/>
      <c r="I37" s="108"/>
      <c r="J37" s="108"/>
      <c r="K37" s="11"/>
    </row>
    <row r="38" spans="2:11" customFormat="1" ht="15" customHeight="1">
      <c r="B38" s="14"/>
      <c r="C38" s="15"/>
      <c r="D38" s="13"/>
      <c r="E38" s="16" t="s">
        <v>52</v>
      </c>
      <c r="F38" s="13"/>
      <c r="G38" s="108" t="s">
        <v>209</v>
      </c>
      <c r="H38" s="108"/>
      <c r="I38" s="108"/>
      <c r="J38" s="108"/>
      <c r="K38" s="11"/>
    </row>
    <row r="39" spans="2:11" customFormat="1" ht="15" customHeight="1">
      <c r="B39" s="14"/>
      <c r="C39" s="15"/>
      <c r="D39" s="13"/>
      <c r="E39" s="16" t="s">
        <v>53</v>
      </c>
      <c r="F39" s="13"/>
      <c r="G39" s="108" t="s">
        <v>210</v>
      </c>
      <c r="H39" s="108"/>
      <c r="I39" s="108"/>
      <c r="J39" s="108"/>
      <c r="K39" s="11"/>
    </row>
    <row r="40" spans="2:11" customFormat="1" ht="15" customHeight="1">
      <c r="B40" s="14"/>
      <c r="C40" s="15"/>
      <c r="D40" s="13"/>
      <c r="E40" s="16" t="s">
        <v>97</v>
      </c>
      <c r="F40" s="13"/>
      <c r="G40" s="108" t="s">
        <v>211</v>
      </c>
      <c r="H40" s="108"/>
      <c r="I40" s="108"/>
      <c r="J40" s="108"/>
      <c r="K40" s="11"/>
    </row>
    <row r="41" spans="2:11" customFormat="1" ht="15" customHeight="1">
      <c r="B41" s="14"/>
      <c r="C41" s="15"/>
      <c r="D41" s="13"/>
      <c r="E41" s="16" t="s">
        <v>98</v>
      </c>
      <c r="F41" s="13"/>
      <c r="G41" s="108" t="s">
        <v>212</v>
      </c>
      <c r="H41" s="108"/>
      <c r="I41" s="108"/>
      <c r="J41" s="108"/>
      <c r="K41" s="11"/>
    </row>
    <row r="42" spans="2:11" customFormat="1" ht="15" customHeight="1">
      <c r="B42" s="14"/>
      <c r="C42" s="15"/>
      <c r="D42" s="13"/>
      <c r="E42" s="16" t="s">
        <v>213</v>
      </c>
      <c r="F42" s="13"/>
      <c r="G42" s="108" t="s">
        <v>214</v>
      </c>
      <c r="H42" s="108"/>
      <c r="I42" s="108"/>
      <c r="J42" s="108"/>
      <c r="K42" s="11"/>
    </row>
    <row r="43" spans="2:11" customFormat="1" ht="15" customHeight="1">
      <c r="B43" s="14"/>
      <c r="C43" s="15"/>
      <c r="D43" s="13"/>
      <c r="E43" s="16"/>
      <c r="F43" s="13"/>
      <c r="G43" s="108" t="s">
        <v>215</v>
      </c>
      <c r="H43" s="108"/>
      <c r="I43" s="108"/>
      <c r="J43" s="108"/>
      <c r="K43" s="11"/>
    </row>
    <row r="44" spans="2:11" customFormat="1" ht="15" customHeight="1">
      <c r="B44" s="14"/>
      <c r="C44" s="15"/>
      <c r="D44" s="13"/>
      <c r="E44" s="16" t="s">
        <v>216</v>
      </c>
      <c r="F44" s="13"/>
      <c r="G44" s="108" t="s">
        <v>217</v>
      </c>
      <c r="H44" s="108"/>
      <c r="I44" s="108"/>
      <c r="J44" s="108"/>
      <c r="K44" s="11"/>
    </row>
    <row r="45" spans="2:11" customFormat="1" ht="15" customHeight="1">
      <c r="B45" s="14"/>
      <c r="C45" s="15"/>
      <c r="D45" s="13"/>
      <c r="E45" s="16" t="s">
        <v>100</v>
      </c>
      <c r="F45" s="13"/>
      <c r="G45" s="108" t="s">
        <v>218</v>
      </c>
      <c r="H45" s="108"/>
      <c r="I45" s="108"/>
      <c r="J45" s="108"/>
      <c r="K45" s="11"/>
    </row>
    <row r="46" spans="2:11" customFormat="1" ht="12.75" customHeight="1">
      <c r="B46" s="14"/>
      <c r="C46" s="15"/>
      <c r="D46" s="13"/>
      <c r="E46" s="13"/>
      <c r="F46" s="13"/>
      <c r="G46" s="13"/>
      <c r="H46" s="13"/>
      <c r="I46" s="13"/>
      <c r="J46" s="13"/>
      <c r="K46" s="11"/>
    </row>
    <row r="47" spans="2:11" customFormat="1" ht="15" customHeight="1">
      <c r="B47" s="14"/>
      <c r="C47" s="15"/>
      <c r="D47" s="108" t="s">
        <v>219</v>
      </c>
      <c r="E47" s="108"/>
      <c r="F47" s="108"/>
      <c r="G47" s="108"/>
      <c r="H47" s="108"/>
      <c r="I47" s="108"/>
      <c r="J47" s="108"/>
      <c r="K47" s="11"/>
    </row>
    <row r="48" spans="2:11" customFormat="1" ht="15" customHeight="1">
      <c r="B48" s="14"/>
      <c r="C48" s="15"/>
      <c r="D48" s="15"/>
      <c r="E48" s="108" t="s">
        <v>220</v>
      </c>
      <c r="F48" s="108"/>
      <c r="G48" s="108"/>
      <c r="H48" s="108"/>
      <c r="I48" s="108"/>
      <c r="J48" s="108"/>
      <c r="K48" s="11"/>
    </row>
    <row r="49" spans="2:11" customFormat="1" ht="15" customHeight="1">
      <c r="B49" s="14"/>
      <c r="C49" s="15"/>
      <c r="D49" s="15"/>
      <c r="E49" s="108" t="s">
        <v>221</v>
      </c>
      <c r="F49" s="108"/>
      <c r="G49" s="108"/>
      <c r="H49" s="108"/>
      <c r="I49" s="108"/>
      <c r="J49" s="108"/>
      <c r="K49" s="11"/>
    </row>
    <row r="50" spans="2:11" customFormat="1" ht="15" customHeight="1">
      <c r="B50" s="14"/>
      <c r="C50" s="15"/>
      <c r="D50" s="15"/>
      <c r="E50" s="108" t="s">
        <v>222</v>
      </c>
      <c r="F50" s="108"/>
      <c r="G50" s="108"/>
      <c r="H50" s="108"/>
      <c r="I50" s="108"/>
      <c r="J50" s="108"/>
      <c r="K50" s="11"/>
    </row>
    <row r="51" spans="2:11" customFormat="1" ht="15" customHeight="1">
      <c r="B51" s="14"/>
      <c r="C51" s="15"/>
      <c r="D51" s="108" t="s">
        <v>223</v>
      </c>
      <c r="E51" s="108"/>
      <c r="F51" s="108"/>
      <c r="G51" s="108"/>
      <c r="H51" s="108"/>
      <c r="I51" s="108"/>
      <c r="J51" s="108"/>
      <c r="K51" s="11"/>
    </row>
    <row r="52" spans="2:11" customFormat="1" ht="25.5" customHeight="1">
      <c r="B52" s="10"/>
      <c r="C52" s="109" t="s">
        <v>224</v>
      </c>
      <c r="D52" s="109"/>
      <c r="E52" s="109"/>
      <c r="F52" s="109"/>
      <c r="G52" s="109"/>
      <c r="H52" s="109"/>
      <c r="I52" s="109"/>
      <c r="J52" s="109"/>
      <c r="K52" s="11"/>
    </row>
    <row r="53" spans="2:11" customFormat="1" ht="5.25" customHeight="1">
      <c r="B53" s="10"/>
      <c r="C53" s="12"/>
      <c r="D53" s="12"/>
      <c r="E53" s="12"/>
      <c r="F53" s="12"/>
      <c r="G53" s="12"/>
      <c r="H53" s="12"/>
      <c r="I53" s="12"/>
      <c r="J53" s="12"/>
      <c r="K53" s="11"/>
    </row>
    <row r="54" spans="2:11" customFormat="1" ht="15" customHeight="1">
      <c r="B54" s="10"/>
      <c r="C54" s="108" t="s">
        <v>225</v>
      </c>
      <c r="D54" s="108"/>
      <c r="E54" s="108"/>
      <c r="F54" s="108"/>
      <c r="G54" s="108"/>
      <c r="H54" s="108"/>
      <c r="I54" s="108"/>
      <c r="J54" s="108"/>
      <c r="K54" s="11"/>
    </row>
    <row r="55" spans="2:11" customFormat="1" ht="15" customHeight="1">
      <c r="B55" s="10"/>
      <c r="C55" s="108" t="s">
        <v>226</v>
      </c>
      <c r="D55" s="108"/>
      <c r="E55" s="108"/>
      <c r="F55" s="108"/>
      <c r="G55" s="108"/>
      <c r="H55" s="108"/>
      <c r="I55" s="108"/>
      <c r="J55" s="108"/>
      <c r="K55" s="11"/>
    </row>
    <row r="56" spans="2:11" customFormat="1" ht="12.75" customHeight="1">
      <c r="B56" s="10"/>
      <c r="C56" s="13"/>
      <c r="D56" s="13"/>
      <c r="E56" s="13"/>
      <c r="F56" s="13"/>
      <c r="G56" s="13"/>
      <c r="H56" s="13"/>
      <c r="I56" s="13"/>
      <c r="J56" s="13"/>
      <c r="K56" s="11"/>
    </row>
    <row r="57" spans="2:11" customFormat="1" ht="15" customHeight="1">
      <c r="B57" s="10"/>
      <c r="C57" s="108" t="s">
        <v>227</v>
      </c>
      <c r="D57" s="108"/>
      <c r="E57" s="108"/>
      <c r="F57" s="108"/>
      <c r="G57" s="108"/>
      <c r="H57" s="108"/>
      <c r="I57" s="108"/>
      <c r="J57" s="108"/>
      <c r="K57" s="11"/>
    </row>
    <row r="58" spans="2:11" customFormat="1" ht="15" customHeight="1">
      <c r="B58" s="10"/>
      <c r="C58" s="15"/>
      <c r="D58" s="108" t="s">
        <v>228</v>
      </c>
      <c r="E58" s="108"/>
      <c r="F58" s="108"/>
      <c r="G58" s="108"/>
      <c r="H58" s="108"/>
      <c r="I58" s="108"/>
      <c r="J58" s="108"/>
      <c r="K58" s="11"/>
    </row>
    <row r="59" spans="2:11" customFormat="1" ht="15" customHeight="1">
      <c r="B59" s="10"/>
      <c r="C59" s="15"/>
      <c r="D59" s="108" t="s">
        <v>229</v>
      </c>
      <c r="E59" s="108"/>
      <c r="F59" s="108"/>
      <c r="G59" s="108"/>
      <c r="H59" s="108"/>
      <c r="I59" s="108"/>
      <c r="J59" s="108"/>
      <c r="K59" s="11"/>
    </row>
    <row r="60" spans="2:11" customFormat="1" ht="15" customHeight="1">
      <c r="B60" s="10"/>
      <c r="C60" s="15"/>
      <c r="D60" s="108" t="s">
        <v>230</v>
      </c>
      <c r="E60" s="108"/>
      <c r="F60" s="108"/>
      <c r="G60" s="108"/>
      <c r="H60" s="108"/>
      <c r="I60" s="108"/>
      <c r="J60" s="108"/>
      <c r="K60" s="11"/>
    </row>
    <row r="61" spans="2:11" customFormat="1" ht="15" customHeight="1">
      <c r="B61" s="10"/>
      <c r="C61" s="15"/>
      <c r="D61" s="108" t="s">
        <v>231</v>
      </c>
      <c r="E61" s="108"/>
      <c r="F61" s="108"/>
      <c r="G61" s="108"/>
      <c r="H61" s="108"/>
      <c r="I61" s="108"/>
      <c r="J61" s="108"/>
      <c r="K61" s="11"/>
    </row>
    <row r="62" spans="2:11" customFormat="1" ht="15" customHeight="1">
      <c r="B62" s="10"/>
      <c r="C62" s="15"/>
      <c r="D62" s="107" t="s">
        <v>232</v>
      </c>
      <c r="E62" s="107"/>
      <c r="F62" s="107"/>
      <c r="G62" s="107"/>
      <c r="H62" s="107"/>
      <c r="I62" s="107"/>
      <c r="J62" s="107"/>
      <c r="K62" s="11"/>
    </row>
    <row r="63" spans="2:11" customFormat="1" ht="15" customHeight="1">
      <c r="B63" s="10"/>
      <c r="C63" s="15"/>
      <c r="D63" s="108" t="s">
        <v>233</v>
      </c>
      <c r="E63" s="108"/>
      <c r="F63" s="108"/>
      <c r="G63" s="108"/>
      <c r="H63" s="108"/>
      <c r="I63" s="108"/>
      <c r="J63" s="108"/>
      <c r="K63" s="11"/>
    </row>
    <row r="64" spans="2:11" customFormat="1" ht="12.75" customHeight="1">
      <c r="B64" s="10"/>
      <c r="C64" s="15"/>
      <c r="D64" s="15"/>
      <c r="E64" s="18"/>
      <c r="F64" s="15"/>
      <c r="G64" s="15"/>
      <c r="H64" s="15"/>
      <c r="I64" s="15"/>
      <c r="J64" s="15"/>
      <c r="K64" s="11"/>
    </row>
    <row r="65" spans="2:11" customFormat="1" ht="15" customHeight="1">
      <c r="B65" s="10"/>
      <c r="C65" s="15"/>
      <c r="D65" s="108" t="s">
        <v>234</v>
      </c>
      <c r="E65" s="108"/>
      <c r="F65" s="108"/>
      <c r="G65" s="108"/>
      <c r="H65" s="108"/>
      <c r="I65" s="108"/>
      <c r="J65" s="108"/>
      <c r="K65" s="11"/>
    </row>
    <row r="66" spans="2:11" customFormat="1" ht="15" customHeight="1">
      <c r="B66" s="10"/>
      <c r="C66" s="15"/>
      <c r="D66" s="107" t="s">
        <v>235</v>
      </c>
      <c r="E66" s="107"/>
      <c r="F66" s="107"/>
      <c r="G66" s="107"/>
      <c r="H66" s="107"/>
      <c r="I66" s="107"/>
      <c r="J66" s="107"/>
      <c r="K66" s="11"/>
    </row>
    <row r="67" spans="2:11" customFormat="1" ht="15" customHeight="1">
      <c r="B67" s="10"/>
      <c r="C67" s="15"/>
      <c r="D67" s="108" t="s">
        <v>236</v>
      </c>
      <c r="E67" s="108"/>
      <c r="F67" s="108"/>
      <c r="G67" s="108"/>
      <c r="H67" s="108"/>
      <c r="I67" s="108"/>
      <c r="J67" s="108"/>
      <c r="K67" s="11"/>
    </row>
    <row r="68" spans="2:11" customFormat="1" ht="15" customHeight="1">
      <c r="B68" s="10"/>
      <c r="C68" s="15"/>
      <c r="D68" s="108" t="s">
        <v>237</v>
      </c>
      <c r="E68" s="108"/>
      <c r="F68" s="108"/>
      <c r="G68" s="108"/>
      <c r="H68" s="108"/>
      <c r="I68" s="108"/>
      <c r="J68" s="108"/>
      <c r="K68" s="11"/>
    </row>
    <row r="69" spans="2:11" customFormat="1" ht="15" customHeight="1">
      <c r="B69" s="10"/>
      <c r="C69" s="15"/>
      <c r="D69" s="108" t="s">
        <v>238</v>
      </c>
      <c r="E69" s="108"/>
      <c r="F69" s="108"/>
      <c r="G69" s="108"/>
      <c r="H69" s="108"/>
      <c r="I69" s="108"/>
      <c r="J69" s="108"/>
      <c r="K69" s="11"/>
    </row>
    <row r="70" spans="2:11" customFormat="1" ht="15" customHeight="1">
      <c r="B70" s="10"/>
      <c r="C70" s="15"/>
      <c r="D70" s="108" t="s">
        <v>239</v>
      </c>
      <c r="E70" s="108"/>
      <c r="F70" s="108"/>
      <c r="G70" s="108"/>
      <c r="H70" s="108"/>
      <c r="I70" s="108"/>
      <c r="J70" s="108"/>
      <c r="K70" s="11"/>
    </row>
    <row r="71" spans="2:11" customFormat="1" ht="12.75" customHeight="1">
      <c r="B71" s="19"/>
      <c r="C71" s="20"/>
      <c r="D71" s="20"/>
      <c r="E71" s="20"/>
      <c r="F71" s="20"/>
      <c r="G71" s="20"/>
      <c r="H71" s="20"/>
      <c r="I71" s="20"/>
      <c r="J71" s="20"/>
      <c r="K71" s="21"/>
    </row>
    <row r="72" spans="2:11" customFormat="1" ht="18.75" customHeight="1">
      <c r="B72" s="22"/>
      <c r="C72" s="22"/>
      <c r="D72" s="22"/>
      <c r="E72" s="22"/>
      <c r="F72" s="22"/>
      <c r="G72" s="22"/>
      <c r="H72" s="22"/>
      <c r="I72" s="22"/>
      <c r="J72" s="22"/>
      <c r="K72" s="23"/>
    </row>
    <row r="73" spans="2:11" customFormat="1" ht="18.75" customHeight="1">
      <c r="B73" s="23"/>
      <c r="C73" s="23"/>
      <c r="D73" s="23"/>
      <c r="E73" s="23"/>
      <c r="F73" s="23"/>
      <c r="G73" s="23"/>
      <c r="H73" s="23"/>
      <c r="I73" s="23"/>
      <c r="J73" s="23"/>
      <c r="K73" s="23"/>
    </row>
    <row r="74" spans="2:11" customFormat="1" ht="7.5" customHeight="1">
      <c r="B74" s="24"/>
      <c r="C74" s="25"/>
      <c r="D74" s="25"/>
      <c r="E74" s="25"/>
      <c r="F74" s="25"/>
      <c r="G74" s="25"/>
      <c r="H74" s="25"/>
      <c r="I74" s="25"/>
      <c r="J74" s="25"/>
      <c r="K74" s="26"/>
    </row>
    <row r="75" spans="2:11" customFormat="1" ht="45" customHeight="1">
      <c r="B75" s="27"/>
      <c r="C75" s="106" t="s">
        <v>240</v>
      </c>
      <c r="D75" s="106"/>
      <c r="E75" s="106"/>
      <c r="F75" s="106"/>
      <c r="G75" s="106"/>
      <c r="H75" s="106"/>
      <c r="I75" s="106"/>
      <c r="J75" s="106"/>
      <c r="K75" s="28"/>
    </row>
    <row r="76" spans="2:11" customFormat="1" ht="17.25" customHeight="1">
      <c r="B76" s="27"/>
      <c r="C76" s="29" t="s">
        <v>241</v>
      </c>
      <c r="D76" s="29"/>
      <c r="E76" s="29"/>
      <c r="F76" s="29" t="s">
        <v>242</v>
      </c>
      <c r="G76" s="30"/>
      <c r="H76" s="29" t="s">
        <v>53</v>
      </c>
      <c r="I76" s="29" t="s">
        <v>56</v>
      </c>
      <c r="J76" s="29" t="s">
        <v>243</v>
      </c>
      <c r="K76" s="28"/>
    </row>
    <row r="77" spans="2:11" customFormat="1" ht="17.25" customHeight="1">
      <c r="B77" s="27"/>
      <c r="C77" s="31" t="s">
        <v>244</v>
      </c>
      <c r="D77" s="31"/>
      <c r="E77" s="31"/>
      <c r="F77" s="32" t="s">
        <v>245</v>
      </c>
      <c r="G77" s="33"/>
      <c r="H77" s="31"/>
      <c r="I77" s="31"/>
      <c r="J77" s="31" t="s">
        <v>246</v>
      </c>
      <c r="K77" s="28"/>
    </row>
    <row r="78" spans="2:11" customFormat="1" ht="5.25" customHeight="1">
      <c r="B78" s="27"/>
      <c r="C78" s="34"/>
      <c r="D78" s="34"/>
      <c r="E78" s="34"/>
      <c r="F78" s="34"/>
      <c r="G78" s="35"/>
      <c r="H78" s="34"/>
      <c r="I78" s="34"/>
      <c r="J78" s="34"/>
      <c r="K78" s="28"/>
    </row>
    <row r="79" spans="2:11" customFormat="1" ht="15" customHeight="1">
      <c r="B79" s="27"/>
      <c r="C79" s="16" t="s">
        <v>52</v>
      </c>
      <c r="D79" s="36"/>
      <c r="E79" s="36"/>
      <c r="F79" s="37" t="s">
        <v>247</v>
      </c>
      <c r="G79" s="38"/>
      <c r="H79" s="16" t="s">
        <v>248</v>
      </c>
      <c r="I79" s="16" t="s">
        <v>249</v>
      </c>
      <c r="J79" s="16">
        <v>20</v>
      </c>
      <c r="K79" s="28"/>
    </row>
    <row r="80" spans="2:11" customFormat="1" ht="15" customHeight="1">
      <c r="B80" s="27"/>
      <c r="C80" s="16" t="s">
        <v>250</v>
      </c>
      <c r="D80" s="16"/>
      <c r="E80" s="16"/>
      <c r="F80" s="37" t="s">
        <v>247</v>
      </c>
      <c r="G80" s="38"/>
      <c r="H80" s="16" t="s">
        <v>251</v>
      </c>
      <c r="I80" s="16" t="s">
        <v>249</v>
      </c>
      <c r="J80" s="16">
        <v>120</v>
      </c>
      <c r="K80" s="28"/>
    </row>
    <row r="81" spans="2:11" customFormat="1" ht="15" customHeight="1">
      <c r="B81" s="39"/>
      <c r="C81" s="16" t="s">
        <v>252</v>
      </c>
      <c r="D81" s="16"/>
      <c r="E81" s="16"/>
      <c r="F81" s="37" t="s">
        <v>253</v>
      </c>
      <c r="G81" s="38"/>
      <c r="H81" s="16" t="s">
        <v>254</v>
      </c>
      <c r="I81" s="16" t="s">
        <v>249</v>
      </c>
      <c r="J81" s="16">
        <v>50</v>
      </c>
      <c r="K81" s="28"/>
    </row>
    <row r="82" spans="2:11" customFormat="1" ht="15" customHeight="1">
      <c r="B82" s="39"/>
      <c r="C82" s="16" t="s">
        <v>255</v>
      </c>
      <c r="D82" s="16"/>
      <c r="E82" s="16"/>
      <c r="F82" s="37" t="s">
        <v>247</v>
      </c>
      <c r="G82" s="38"/>
      <c r="H82" s="16" t="s">
        <v>256</v>
      </c>
      <c r="I82" s="16" t="s">
        <v>257</v>
      </c>
      <c r="J82" s="16"/>
      <c r="K82" s="28"/>
    </row>
    <row r="83" spans="2:11" customFormat="1" ht="15" customHeight="1">
      <c r="B83" s="39"/>
      <c r="C83" s="16" t="s">
        <v>258</v>
      </c>
      <c r="D83" s="16"/>
      <c r="E83" s="16"/>
      <c r="F83" s="37" t="s">
        <v>253</v>
      </c>
      <c r="G83" s="16"/>
      <c r="H83" s="16" t="s">
        <v>259</v>
      </c>
      <c r="I83" s="16" t="s">
        <v>249</v>
      </c>
      <c r="J83" s="16">
        <v>15</v>
      </c>
      <c r="K83" s="28"/>
    </row>
    <row r="84" spans="2:11" customFormat="1" ht="15" customHeight="1">
      <c r="B84" s="39"/>
      <c r="C84" s="16" t="s">
        <v>260</v>
      </c>
      <c r="D84" s="16"/>
      <c r="E84" s="16"/>
      <c r="F84" s="37" t="s">
        <v>253</v>
      </c>
      <c r="G84" s="16"/>
      <c r="H84" s="16" t="s">
        <v>261</v>
      </c>
      <c r="I84" s="16" t="s">
        <v>249</v>
      </c>
      <c r="J84" s="16">
        <v>15</v>
      </c>
      <c r="K84" s="28"/>
    </row>
    <row r="85" spans="2:11" customFormat="1" ht="15" customHeight="1">
      <c r="B85" s="39"/>
      <c r="C85" s="16" t="s">
        <v>262</v>
      </c>
      <c r="D85" s="16"/>
      <c r="E85" s="16"/>
      <c r="F85" s="37" t="s">
        <v>253</v>
      </c>
      <c r="G85" s="16"/>
      <c r="H85" s="16" t="s">
        <v>263</v>
      </c>
      <c r="I85" s="16" t="s">
        <v>249</v>
      </c>
      <c r="J85" s="16">
        <v>20</v>
      </c>
      <c r="K85" s="28"/>
    </row>
    <row r="86" spans="2:11" customFormat="1" ht="15" customHeight="1">
      <c r="B86" s="39"/>
      <c r="C86" s="16" t="s">
        <v>264</v>
      </c>
      <c r="D86" s="16"/>
      <c r="E86" s="16"/>
      <c r="F86" s="37" t="s">
        <v>253</v>
      </c>
      <c r="G86" s="16"/>
      <c r="H86" s="16" t="s">
        <v>265</v>
      </c>
      <c r="I86" s="16" t="s">
        <v>249</v>
      </c>
      <c r="J86" s="16">
        <v>20</v>
      </c>
      <c r="K86" s="28"/>
    </row>
    <row r="87" spans="2:11" customFormat="1" ht="15" customHeight="1">
      <c r="B87" s="39"/>
      <c r="C87" s="16" t="s">
        <v>266</v>
      </c>
      <c r="D87" s="16"/>
      <c r="E87" s="16"/>
      <c r="F87" s="37" t="s">
        <v>253</v>
      </c>
      <c r="G87" s="38"/>
      <c r="H87" s="16" t="s">
        <v>267</v>
      </c>
      <c r="I87" s="16" t="s">
        <v>249</v>
      </c>
      <c r="J87" s="16">
        <v>50</v>
      </c>
      <c r="K87" s="28"/>
    </row>
    <row r="88" spans="2:11" customFormat="1" ht="15" customHeight="1">
      <c r="B88" s="39"/>
      <c r="C88" s="16" t="s">
        <v>268</v>
      </c>
      <c r="D88" s="16"/>
      <c r="E88" s="16"/>
      <c r="F88" s="37" t="s">
        <v>253</v>
      </c>
      <c r="G88" s="38"/>
      <c r="H88" s="16" t="s">
        <v>269</v>
      </c>
      <c r="I88" s="16" t="s">
        <v>249</v>
      </c>
      <c r="J88" s="16">
        <v>20</v>
      </c>
      <c r="K88" s="28"/>
    </row>
    <row r="89" spans="2:11" customFormat="1" ht="15" customHeight="1">
      <c r="B89" s="39"/>
      <c r="C89" s="16" t="s">
        <v>270</v>
      </c>
      <c r="D89" s="16"/>
      <c r="E89" s="16"/>
      <c r="F89" s="37" t="s">
        <v>253</v>
      </c>
      <c r="G89" s="38"/>
      <c r="H89" s="16" t="s">
        <v>271</v>
      </c>
      <c r="I89" s="16" t="s">
        <v>249</v>
      </c>
      <c r="J89" s="16">
        <v>20</v>
      </c>
      <c r="K89" s="28"/>
    </row>
    <row r="90" spans="2:11" customFormat="1" ht="15" customHeight="1">
      <c r="B90" s="39"/>
      <c r="C90" s="16" t="s">
        <v>272</v>
      </c>
      <c r="D90" s="16"/>
      <c r="E90" s="16"/>
      <c r="F90" s="37" t="s">
        <v>253</v>
      </c>
      <c r="G90" s="38"/>
      <c r="H90" s="16" t="s">
        <v>273</v>
      </c>
      <c r="I90" s="16" t="s">
        <v>249</v>
      </c>
      <c r="J90" s="16">
        <v>50</v>
      </c>
      <c r="K90" s="28"/>
    </row>
    <row r="91" spans="2:11" customFormat="1" ht="15" customHeight="1">
      <c r="B91" s="39"/>
      <c r="C91" s="16" t="s">
        <v>274</v>
      </c>
      <c r="D91" s="16"/>
      <c r="E91" s="16"/>
      <c r="F91" s="37" t="s">
        <v>253</v>
      </c>
      <c r="G91" s="38"/>
      <c r="H91" s="16" t="s">
        <v>274</v>
      </c>
      <c r="I91" s="16" t="s">
        <v>249</v>
      </c>
      <c r="J91" s="16">
        <v>50</v>
      </c>
      <c r="K91" s="28"/>
    </row>
    <row r="92" spans="2:11" customFormat="1" ht="15" customHeight="1">
      <c r="B92" s="39"/>
      <c r="C92" s="16" t="s">
        <v>275</v>
      </c>
      <c r="D92" s="16"/>
      <c r="E92" s="16"/>
      <c r="F92" s="37" t="s">
        <v>253</v>
      </c>
      <c r="G92" s="38"/>
      <c r="H92" s="16" t="s">
        <v>276</v>
      </c>
      <c r="I92" s="16" t="s">
        <v>249</v>
      </c>
      <c r="J92" s="16">
        <v>255</v>
      </c>
      <c r="K92" s="28"/>
    </row>
    <row r="93" spans="2:11" customFormat="1" ht="15" customHeight="1">
      <c r="B93" s="39"/>
      <c r="C93" s="16" t="s">
        <v>277</v>
      </c>
      <c r="D93" s="16"/>
      <c r="E93" s="16"/>
      <c r="F93" s="37" t="s">
        <v>247</v>
      </c>
      <c r="G93" s="38"/>
      <c r="H93" s="16" t="s">
        <v>278</v>
      </c>
      <c r="I93" s="16" t="s">
        <v>279</v>
      </c>
      <c r="J93" s="16"/>
      <c r="K93" s="28"/>
    </row>
    <row r="94" spans="2:11" customFormat="1" ht="15" customHeight="1">
      <c r="B94" s="39"/>
      <c r="C94" s="16" t="s">
        <v>280</v>
      </c>
      <c r="D94" s="16"/>
      <c r="E94" s="16"/>
      <c r="F94" s="37" t="s">
        <v>247</v>
      </c>
      <c r="G94" s="38"/>
      <c r="H94" s="16" t="s">
        <v>281</v>
      </c>
      <c r="I94" s="16" t="s">
        <v>282</v>
      </c>
      <c r="J94" s="16"/>
      <c r="K94" s="28"/>
    </row>
    <row r="95" spans="2:11" customFormat="1" ht="15" customHeight="1">
      <c r="B95" s="39"/>
      <c r="C95" s="16" t="s">
        <v>283</v>
      </c>
      <c r="D95" s="16"/>
      <c r="E95" s="16"/>
      <c r="F95" s="37" t="s">
        <v>247</v>
      </c>
      <c r="G95" s="38"/>
      <c r="H95" s="16" t="s">
        <v>283</v>
      </c>
      <c r="I95" s="16" t="s">
        <v>282</v>
      </c>
      <c r="J95" s="16"/>
      <c r="K95" s="28"/>
    </row>
    <row r="96" spans="2:11" customFormat="1" ht="15" customHeight="1">
      <c r="B96" s="39"/>
      <c r="C96" s="16" t="s">
        <v>37</v>
      </c>
      <c r="D96" s="16"/>
      <c r="E96" s="16"/>
      <c r="F96" s="37" t="s">
        <v>247</v>
      </c>
      <c r="G96" s="38"/>
      <c r="H96" s="16" t="s">
        <v>284</v>
      </c>
      <c r="I96" s="16" t="s">
        <v>282</v>
      </c>
      <c r="J96" s="16"/>
      <c r="K96" s="28"/>
    </row>
    <row r="97" spans="2:11" customFormat="1" ht="15" customHeight="1">
      <c r="B97" s="39"/>
      <c r="C97" s="16" t="s">
        <v>47</v>
      </c>
      <c r="D97" s="16"/>
      <c r="E97" s="16"/>
      <c r="F97" s="37" t="s">
        <v>247</v>
      </c>
      <c r="G97" s="38"/>
      <c r="H97" s="16" t="s">
        <v>285</v>
      </c>
      <c r="I97" s="16" t="s">
        <v>282</v>
      </c>
      <c r="J97" s="16"/>
      <c r="K97" s="28"/>
    </row>
    <row r="98" spans="2:11" customFormat="1" ht="15" customHeight="1">
      <c r="B98" s="40"/>
      <c r="C98" s="41"/>
      <c r="D98" s="41"/>
      <c r="E98" s="41"/>
      <c r="F98" s="41"/>
      <c r="G98" s="41"/>
      <c r="H98" s="41"/>
      <c r="I98" s="41"/>
      <c r="J98" s="41"/>
      <c r="K98" s="42"/>
    </row>
    <row r="99" spans="2:11" customFormat="1" ht="18.75" customHeight="1">
      <c r="B99" s="43"/>
      <c r="C99" s="44"/>
      <c r="D99" s="44"/>
      <c r="E99" s="44"/>
      <c r="F99" s="44"/>
      <c r="G99" s="44"/>
      <c r="H99" s="44"/>
      <c r="I99" s="44"/>
      <c r="J99" s="44"/>
      <c r="K99" s="43"/>
    </row>
    <row r="100" spans="2:11" customFormat="1" ht="18.75" customHeight="1">
      <c r="B100" s="23"/>
      <c r="C100" s="23"/>
      <c r="D100" s="23"/>
      <c r="E100" s="23"/>
      <c r="F100" s="23"/>
      <c r="G100" s="23"/>
      <c r="H100" s="23"/>
      <c r="I100" s="23"/>
      <c r="J100" s="23"/>
      <c r="K100" s="23"/>
    </row>
    <row r="101" spans="2:11" customFormat="1" ht="7.5" customHeight="1">
      <c r="B101" s="24"/>
      <c r="C101" s="25"/>
      <c r="D101" s="25"/>
      <c r="E101" s="25"/>
      <c r="F101" s="25"/>
      <c r="G101" s="25"/>
      <c r="H101" s="25"/>
      <c r="I101" s="25"/>
      <c r="J101" s="25"/>
      <c r="K101" s="26"/>
    </row>
    <row r="102" spans="2:11" customFormat="1" ht="45" customHeight="1">
      <c r="B102" s="27"/>
      <c r="C102" s="106" t="s">
        <v>286</v>
      </c>
      <c r="D102" s="106"/>
      <c r="E102" s="106"/>
      <c r="F102" s="106"/>
      <c r="G102" s="106"/>
      <c r="H102" s="106"/>
      <c r="I102" s="106"/>
      <c r="J102" s="106"/>
      <c r="K102" s="28"/>
    </row>
    <row r="103" spans="2:11" customFormat="1" ht="17.25" customHeight="1">
      <c r="B103" s="27"/>
      <c r="C103" s="29" t="s">
        <v>241</v>
      </c>
      <c r="D103" s="29"/>
      <c r="E103" s="29"/>
      <c r="F103" s="29" t="s">
        <v>242</v>
      </c>
      <c r="G103" s="30"/>
      <c r="H103" s="29" t="s">
        <v>53</v>
      </c>
      <c r="I103" s="29" t="s">
        <v>56</v>
      </c>
      <c r="J103" s="29" t="s">
        <v>243</v>
      </c>
      <c r="K103" s="28"/>
    </row>
    <row r="104" spans="2:11" customFormat="1" ht="17.25" customHeight="1">
      <c r="B104" s="27"/>
      <c r="C104" s="31" t="s">
        <v>244</v>
      </c>
      <c r="D104" s="31"/>
      <c r="E104" s="31"/>
      <c r="F104" s="32" t="s">
        <v>245</v>
      </c>
      <c r="G104" s="33"/>
      <c r="H104" s="31"/>
      <c r="I104" s="31"/>
      <c r="J104" s="31" t="s">
        <v>246</v>
      </c>
      <c r="K104" s="28"/>
    </row>
    <row r="105" spans="2:11" customFormat="1" ht="5.25" customHeight="1">
      <c r="B105" s="27"/>
      <c r="C105" s="29"/>
      <c r="D105" s="29"/>
      <c r="E105" s="29"/>
      <c r="F105" s="29"/>
      <c r="G105" s="45"/>
      <c r="H105" s="29"/>
      <c r="I105" s="29"/>
      <c r="J105" s="29"/>
      <c r="K105" s="28"/>
    </row>
    <row r="106" spans="2:11" customFormat="1" ht="15" customHeight="1">
      <c r="B106" s="27"/>
      <c r="C106" s="16" t="s">
        <v>52</v>
      </c>
      <c r="D106" s="36"/>
      <c r="E106" s="36"/>
      <c r="F106" s="37" t="s">
        <v>247</v>
      </c>
      <c r="G106" s="16"/>
      <c r="H106" s="16" t="s">
        <v>287</v>
      </c>
      <c r="I106" s="16" t="s">
        <v>249</v>
      </c>
      <c r="J106" s="16">
        <v>20</v>
      </c>
      <c r="K106" s="28"/>
    </row>
    <row r="107" spans="2:11" customFormat="1" ht="15" customHeight="1">
      <c r="B107" s="27"/>
      <c r="C107" s="16" t="s">
        <v>250</v>
      </c>
      <c r="D107" s="16"/>
      <c r="E107" s="16"/>
      <c r="F107" s="37" t="s">
        <v>247</v>
      </c>
      <c r="G107" s="16"/>
      <c r="H107" s="16" t="s">
        <v>287</v>
      </c>
      <c r="I107" s="16" t="s">
        <v>249</v>
      </c>
      <c r="J107" s="16">
        <v>120</v>
      </c>
      <c r="K107" s="28"/>
    </row>
    <row r="108" spans="2:11" customFormat="1" ht="15" customHeight="1">
      <c r="B108" s="39"/>
      <c r="C108" s="16" t="s">
        <v>252</v>
      </c>
      <c r="D108" s="16"/>
      <c r="E108" s="16"/>
      <c r="F108" s="37" t="s">
        <v>253</v>
      </c>
      <c r="G108" s="16"/>
      <c r="H108" s="16" t="s">
        <v>287</v>
      </c>
      <c r="I108" s="16" t="s">
        <v>249</v>
      </c>
      <c r="J108" s="16">
        <v>50</v>
      </c>
      <c r="K108" s="28"/>
    </row>
    <row r="109" spans="2:11" customFormat="1" ht="15" customHeight="1">
      <c r="B109" s="39"/>
      <c r="C109" s="16" t="s">
        <v>255</v>
      </c>
      <c r="D109" s="16"/>
      <c r="E109" s="16"/>
      <c r="F109" s="37" t="s">
        <v>247</v>
      </c>
      <c r="G109" s="16"/>
      <c r="H109" s="16" t="s">
        <v>287</v>
      </c>
      <c r="I109" s="16" t="s">
        <v>257</v>
      </c>
      <c r="J109" s="16"/>
      <c r="K109" s="28"/>
    </row>
    <row r="110" spans="2:11" customFormat="1" ht="15" customHeight="1">
      <c r="B110" s="39"/>
      <c r="C110" s="16" t="s">
        <v>266</v>
      </c>
      <c r="D110" s="16"/>
      <c r="E110" s="16"/>
      <c r="F110" s="37" t="s">
        <v>253</v>
      </c>
      <c r="G110" s="16"/>
      <c r="H110" s="16" t="s">
        <v>287</v>
      </c>
      <c r="I110" s="16" t="s">
        <v>249</v>
      </c>
      <c r="J110" s="16">
        <v>50</v>
      </c>
      <c r="K110" s="28"/>
    </row>
    <row r="111" spans="2:11" customFormat="1" ht="15" customHeight="1">
      <c r="B111" s="39"/>
      <c r="C111" s="16" t="s">
        <v>274</v>
      </c>
      <c r="D111" s="16"/>
      <c r="E111" s="16"/>
      <c r="F111" s="37" t="s">
        <v>253</v>
      </c>
      <c r="G111" s="16"/>
      <c r="H111" s="16" t="s">
        <v>287</v>
      </c>
      <c r="I111" s="16" t="s">
        <v>249</v>
      </c>
      <c r="J111" s="16">
        <v>50</v>
      </c>
      <c r="K111" s="28"/>
    </row>
    <row r="112" spans="2:11" customFormat="1" ht="15" customHeight="1">
      <c r="B112" s="39"/>
      <c r="C112" s="16" t="s">
        <v>272</v>
      </c>
      <c r="D112" s="16"/>
      <c r="E112" s="16"/>
      <c r="F112" s="37" t="s">
        <v>253</v>
      </c>
      <c r="G112" s="16"/>
      <c r="H112" s="16" t="s">
        <v>287</v>
      </c>
      <c r="I112" s="16" t="s">
        <v>249</v>
      </c>
      <c r="J112" s="16">
        <v>50</v>
      </c>
      <c r="K112" s="28"/>
    </row>
    <row r="113" spans="2:11" customFormat="1" ht="15" customHeight="1">
      <c r="B113" s="39"/>
      <c r="C113" s="16" t="s">
        <v>52</v>
      </c>
      <c r="D113" s="16"/>
      <c r="E113" s="16"/>
      <c r="F113" s="37" t="s">
        <v>247</v>
      </c>
      <c r="G113" s="16"/>
      <c r="H113" s="16" t="s">
        <v>288</v>
      </c>
      <c r="I113" s="16" t="s">
        <v>249</v>
      </c>
      <c r="J113" s="16">
        <v>20</v>
      </c>
      <c r="K113" s="28"/>
    </row>
    <row r="114" spans="2:11" customFormat="1" ht="15" customHeight="1">
      <c r="B114" s="39"/>
      <c r="C114" s="16" t="s">
        <v>289</v>
      </c>
      <c r="D114" s="16"/>
      <c r="E114" s="16"/>
      <c r="F114" s="37" t="s">
        <v>247</v>
      </c>
      <c r="G114" s="16"/>
      <c r="H114" s="16" t="s">
        <v>290</v>
      </c>
      <c r="I114" s="16" t="s">
        <v>249</v>
      </c>
      <c r="J114" s="16">
        <v>120</v>
      </c>
      <c r="K114" s="28"/>
    </row>
    <row r="115" spans="2:11" customFormat="1" ht="15" customHeight="1">
      <c r="B115" s="39"/>
      <c r="C115" s="16" t="s">
        <v>37</v>
      </c>
      <c r="D115" s="16"/>
      <c r="E115" s="16"/>
      <c r="F115" s="37" t="s">
        <v>247</v>
      </c>
      <c r="G115" s="16"/>
      <c r="H115" s="16" t="s">
        <v>291</v>
      </c>
      <c r="I115" s="16" t="s">
        <v>282</v>
      </c>
      <c r="J115" s="16"/>
      <c r="K115" s="28"/>
    </row>
    <row r="116" spans="2:11" customFormat="1" ht="15" customHeight="1">
      <c r="B116" s="39"/>
      <c r="C116" s="16" t="s">
        <v>47</v>
      </c>
      <c r="D116" s="16"/>
      <c r="E116" s="16"/>
      <c r="F116" s="37" t="s">
        <v>247</v>
      </c>
      <c r="G116" s="16"/>
      <c r="H116" s="16" t="s">
        <v>292</v>
      </c>
      <c r="I116" s="16" t="s">
        <v>282</v>
      </c>
      <c r="J116" s="16"/>
      <c r="K116" s="28"/>
    </row>
    <row r="117" spans="2:11" customFormat="1" ht="15" customHeight="1">
      <c r="B117" s="39"/>
      <c r="C117" s="16" t="s">
        <v>56</v>
      </c>
      <c r="D117" s="16"/>
      <c r="E117" s="16"/>
      <c r="F117" s="37" t="s">
        <v>247</v>
      </c>
      <c r="G117" s="16"/>
      <c r="H117" s="16" t="s">
        <v>293</v>
      </c>
      <c r="I117" s="16" t="s">
        <v>294</v>
      </c>
      <c r="J117" s="16"/>
      <c r="K117" s="28"/>
    </row>
    <row r="118" spans="2:11" customFormat="1" ht="15" customHeight="1">
      <c r="B118" s="40"/>
      <c r="C118" s="46"/>
      <c r="D118" s="46"/>
      <c r="E118" s="46"/>
      <c r="F118" s="46"/>
      <c r="G118" s="46"/>
      <c r="H118" s="46"/>
      <c r="I118" s="46"/>
      <c r="J118" s="46"/>
      <c r="K118" s="42"/>
    </row>
    <row r="119" spans="2:11" customFormat="1" ht="18.75" customHeight="1">
      <c r="B119" s="47"/>
      <c r="C119" s="48"/>
      <c r="D119" s="48"/>
      <c r="E119" s="48"/>
      <c r="F119" s="49"/>
      <c r="G119" s="48"/>
      <c r="H119" s="48"/>
      <c r="I119" s="48"/>
      <c r="J119" s="48"/>
      <c r="K119" s="47"/>
    </row>
    <row r="120" spans="2:11" customFormat="1" ht="18.75" customHeight="1">
      <c r="B120" s="23"/>
      <c r="C120" s="23"/>
      <c r="D120" s="23"/>
      <c r="E120" s="23"/>
      <c r="F120" s="23"/>
      <c r="G120" s="23"/>
      <c r="H120" s="23"/>
      <c r="I120" s="23"/>
      <c r="J120" s="23"/>
      <c r="K120" s="23"/>
    </row>
    <row r="121" spans="2:11" customFormat="1" ht="7.5" customHeight="1">
      <c r="B121" s="50"/>
      <c r="C121" s="51"/>
      <c r="D121" s="51"/>
      <c r="E121" s="51"/>
      <c r="F121" s="51"/>
      <c r="G121" s="51"/>
      <c r="H121" s="51"/>
      <c r="I121" s="51"/>
      <c r="J121" s="51"/>
      <c r="K121" s="52"/>
    </row>
    <row r="122" spans="2:11" customFormat="1" ht="45" customHeight="1">
      <c r="B122" s="53"/>
      <c r="C122" s="104" t="s">
        <v>295</v>
      </c>
      <c r="D122" s="104"/>
      <c r="E122" s="104"/>
      <c r="F122" s="104"/>
      <c r="G122" s="104"/>
      <c r="H122" s="104"/>
      <c r="I122" s="104"/>
      <c r="J122" s="104"/>
      <c r="K122" s="54"/>
    </row>
    <row r="123" spans="2:11" customFormat="1" ht="17.25" customHeight="1">
      <c r="B123" s="55"/>
      <c r="C123" s="29" t="s">
        <v>241</v>
      </c>
      <c r="D123" s="29"/>
      <c r="E123" s="29"/>
      <c r="F123" s="29" t="s">
        <v>242</v>
      </c>
      <c r="G123" s="30"/>
      <c r="H123" s="29" t="s">
        <v>53</v>
      </c>
      <c r="I123" s="29" t="s">
        <v>56</v>
      </c>
      <c r="J123" s="29" t="s">
        <v>243</v>
      </c>
      <c r="K123" s="56"/>
    </row>
    <row r="124" spans="2:11" customFormat="1" ht="17.25" customHeight="1">
      <c r="B124" s="55"/>
      <c r="C124" s="31" t="s">
        <v>244</v>
      </c>
      <c r="D124" s="31"/>
      <c r="E124" s="31"/>
      <c r="F124" s="32" t="s">
        <v>245</v>
      </c>
      <c r="G124" s="33"/>
      <c r="H124" s="31"/>
      <c r="I124" s="31"/>
      <c r="J124" s="31" t="s">
        <v>246</v>
      </c>
      <c r="K124" s="56"/>
    </row>
    <row r="125" spans="2:11" customFormat="1" ht="5.25" customHeight="1">
      <c r="B125" s="57"/>
      <c r="C125" s="34"/>
      <c r="D125" s="34"/>
      <c r="E125" s="34"/>
      <c r="F125" s="34"/>
      <c r="G125" s="58"/>
      <c r="H125" s="34"/>
      <c r="I125" s="34"/>
      <c r="J125" s="34"/>
      <c r="K125" s="59"/>
    </row>
    <row r="126" spans="2:11" customFormat="1" ht="15" customHeight="1">
      <c r="B126" s="57"/>
      <c r="C126" s="16" t="s">
        <v>250</v>
      </c>
      <c r="D126" s="36"/>
      <c r="E126" s="36"/>
      <c r="F126" s="37" t="s">
        <v>247</v>
      </c>
      <c r="G126" s="16"/>
      <c r="H126" s="16" t="s">
        <v>287</v>
      </c>
      <c r="I126" s="16" t="s">
        <v>249</v>
      </c>
      <c r="J126" s="16">
        <v>120</v>
      </c>
      <c r="K126" s="60"/>
    </row>
    <row r="127" spans="2:11" customFormat="1" ht="15" customHeight="1">
      <c r="B127" s="57"/>
      <c r="C127" s="16" t="s">
        <v>296</v>
      </c>
      <c r="D127" s="16"/>
      <c r="E127" s="16"/>
      <c r="F127" s="37" t="s">
        <v>247</v>
      </c>
      <c r="G127" s="16"/>
      <c r="H127" s="16" t="s">
        <v>297</v>
      </c>
      <c r="I127" s="16" t="s">
        <v>249</v>
      </c>
      <c r="J127" s="16" t="s">
        <v>298</v>
      </c>
      <c r="K127" s="60"/>
    </row>
    <row r="128" spans="2:11" customFormat="1" ht="15" customHeight="1">
      <c r="B128" s="57"/>
      <c r="C128" s="16" t="s">
        <v>195</v>
      </c>
      <c r="D128" s="16"/>
      <c r="E128" s="16"/>
      <c r="F128" s="37" t="s">
        <v>247</v>
      </c>
      <c r="G128" s="16"/>
      <c r="H128" s="16" t="s">
        <v>299</v>
      </c>
      <c r="I128" s="16" t="s">
        <v>249</v>
      </c>
      <c r="J128" s="16" t="s">
        <v>298</v>
      </c>
      <c r="K128" s="60"/>
    </row>
    <row r="129" spans="2:11" customFormat="1" ht="15" customHeight="1">
      <c r="B129" s="57"/>
      <c r="C129" s="16" t="s">
        <v>258</v>
      </c>
      <c r="D129" s="16"/>
      <c r="E129" s="16"/>
      <c r="F129" s="37" t="s">
        <v>253</v>
      </c>
      <c r="G129" s="16"/>
      <c r="H129" s="16" t="s">
        <v>259</v>
      </c>
      <c r="I129" s="16" t="s">
        <v>249</v>
      </c>
      <c r="J129" s="16">
        <v>15</v>
      </c>
      <c r="K129" s="60"/>
    </row>
    <row r="130" spans="2:11" customFormat="1" ht="15" customHeight="1">
      <c r="B130" s="57"/>
      <c r="C130" s="16" t="s">
        <v>260</v>
      </c>
      <c r="D130" s="16"/>
      <c r="E130" s="16"/>
      <c r="F130" s="37" t="s">
        <v>253</v>
      </c>
      <c r="G130" s="16"/>
      <c r="H130" s="16" t="s">
        <v>261</v>
      </c>
      <c r="I130" s="16" t="s">
        <v>249</v>
      </c>
      <c r="J130" s="16">
        <v>15</v>
      </c>
      <c r="K130" s="60"/>
    </row>
    <row r="131" spans="2:11" customFormat="1" ht="15" customHeight="1">
      <c r="B131" s="57"/>
      <c r="C131" s="16" t="s">
        <v>262</v>
      </c>
      <c r="D131" s="16"/>
      <c r="E131" s="16"/>
      <c r="F131" s="37" t="s">
        <v>253</v>
      </c>
      <c r="G131" s="16"/>
      <c r="H131" s="16" t="s">
        <v>263</v>
      </c>
      <c r="I131" s="16" t="s">
        <v>249</v>
      </c>
      <c r="J131" s="16">
        <v>20</v>
      </c>
      <c r="K131" s="60"/>
    </row>
    <row r="132" spans="2:11" customFormat="1" ht="15" customHeight="1">
      <c r="B132" s="57"/>
      <c r="C132" s="16" t="s">
        <v>264</v>
      </c>
      <c r="D132" s="16"/>
      <c r="E132" s="16"/>
      <c r="F132" s="37" t="s">
        <v>253</v>
      </c>
      <c r="G132" s="16"/>
      <c r="H132" s="16" t="s">
        <v>265</v>
      </c>
      <c r="I132" s="16" t="s">
        <v>249</v>
      </c>
      <c r="J132" s="16">
        <v>20</v>
      </c>
      <c r="K132" s="60"/>
    </row>
    <row r="133" spans="2:11" customFormat="1" ht="15" customHeight="1">
      <c r="B133" s="57"/>
      <c r="C133" s="16" t="s">
        <v>252</v>
      </c>
      <c r="D133" s="16"/>
      <c r="E133" s="16"/>
      <c r="F133" s="37" t="s">
        <v>253</v>
      </c>
      <c r="G133" s="16"/>
      <c r="H133" s="16" t="s">
        <v>287</v>
      </c>
      <c r="I133" s="16" t="s">
        <v>249</v>
      </c>
      <c r="J133" s="16">
        <v>50</v>
      </c>
      <c r="K133" s="60"/>
    </row>
    <row r="134" spans="2:11" customFormat="1" ht="15" customHeight="1">
      <c r="B134" s="57"/>
      <c r="C134" s="16" t="s">
        <v>266</v>
      </c>
      <c r="D134" s="16"/>
      <c r="E134" s="16"/>
      <c r="F134" s="37" t="s">
        <v>253</v>
      </c>
      <c r="G134" s="16"/>
      <c r="H134" s="16" t="s">
        <v>287</v>
      </c>
      <c r="I134" s="16" t="s">
        <v>249</v>
      </c>
      <c r="J134" s="16">
        <v>50</v>
      </c>
      <c r="K134" s="60"/>
    </row>
    <row r="135" spans="2:11" customFormat="1" ht="15" customHeight="1">
      <c r="B135" s="57"/>
      <c r="C135" s="16" t="s">
        <v>272</v>
      </c>
      <c r="D135" s="16"/>
      <c r="E135" s="16"/>
      <c r="F135" s="37" t="s">
        <v>253</v>
      </c>
      <c r="G135" s="16"/>
      <c r="H135" s="16" t="s">
        <v>287</v>
      </c>
      <c r="I135" s="16" t="s">
        <v>249</v>
      </c>
      <c r="J135" s="16">
        <v>50</v>
      </c>
      <c r="K135" s="60"/>
    </row>
    <row r="136" spans="2:11" customFormat="1" ht="15" customHeight="1">
      <c r="B136" s="57"/>
      <c r="C136" s="16" t="s">
        <v>274</v>
      </c>
      <c r="D136" s="16"/>
      <c r="E136" s="16"/>
      <c r="F136" s="37" t="s">
        <v>253</v>
      </c>
      <c r="G136" s="16"/>
      <c r="H136" s="16" t="s">
        <v>287</v>
      </c>
      <c r="I136" s="16" t="s">
        <v>249</v>
      </c>
      <c r="J136" s="16">
        <v>50</v>
      </c>
      <c r="K136" s="60"/>
    </row>
    <row r="137" spans="2:11" customFormat="1" ht="15" customHeight="1">
      <c r="B137" s="57"/>
      <c r="C137" s="16" t="s">
        <v>275</v>
      </c>
      <c r="D137" s="16"/>
      <c r="E137" s="16"/>
      <c r="F137" s="37" t="s">
        <v>253</v>
      </c>
      <c r="G137" s="16"/>
      <c r="H137" s="16" t="s">
        <v>300</v>
      </c>
      <c r="I137" s="16" t="s">
        <v>249</v>
      </c>
      <c r="J137" s="16">
        <v>255</v>
      </c>
      <c r="K137" s="60"/>
    </row>
    <row r="138" spans="2:11" customFormat="1" ht="15" customHeight="1">
      <c r="B138" s="57"/>
      <c r="C138" s="16" t="s">
        <v>277</v>
      </c>
      <c r="D138" s="16"/>
      <c r="E138" s="16"/>
      <c r="F138" s="37" t="s">
        <v>247</v>
      </c>
      <c r="G138" s="16"/>
      <c r="H138" s="16" t="s">
        <v>301</v>
      </c>
      <c r="I138" s="16" t="s">
        <v>279</v>
      </c>
      <c r="J138" s="16"/>
      <c r="K138" s="60"/>
    </row>
    <row r="139" spans="2:11" customFormat="1" ht="15" customHeight="1">
      <c r="B139" s="57"/>
      <c r="C139" s="16" t="s">
        <v>280</v>
      </c>
      <c r="D139" s="16"/>
      <c r="E139" s="16"/>
      <c r="F139" s="37" t="s">
        <v>247</v>
      </c>
      <c r="G139" s="16"/>
      <c r="H139" s="16" t="s">
        <v>302</v>
      </c>
      <c r="I139" s="16" t="s">
        <v>282</v>
      </c>
      <c r="J139" s="16"/>
      <c r="K139" s="60"/>
    </row>
    <row r="140" spans="2:11" customFormat="1" ht="15" customHeight="1">
      <c r="B140" s="57"/>
      <c r="C140" s="16" t="s">
        <v>283</v>
      </c>
      <c r="D140" s="16"/>
      <c r="E140" s="16"/>
      <c r="F140" s="37" t="s">
        <v>247</v>
      </c>
      <c r="G140" s="16"/>
      <c r="H140" s="16" t="s">
        <v>283</v>
      </c>
      <c r="I140" s="16" t="s">
        <v>282</v>
      </c>
      <c r="J140" s="16"/>
      <c r="K140" s="60"/>
    </row>
    <row r="141" spans="2:11" customFormat="1" ht="15" customHeight="1">
      <c r="B141" s="57"/>
      <c r="C141" s="16" t="s">
        <v>37</v>
      </c>
      <c r="D141" s="16"/>
      <c r="E141" s="16"/>
      <c r="F141" s="37" t="s">
        <v>247</v>
      </c>
      <c r="G141" s="16"/>
      <c r="H141" s="16" t="s">
        <v>303</v>
      </c>
      <c r="I141" s="16" t="s">
        <v>282</v>
      </c>
      <c r="J141" s="16"/>
      <c r="K141" s="60"/>
    </row>
    <row r="142" spans="2:11" customFormat="1" ht="15" customHeight="1">
      <c r="B142" s="57"/>
      <c r="C142" s="16" t="s">
        <v>304</v>
      </c>
      <c r="D142" s="16"/>
      <c r="E142" s="16"/>
      <c r="F142" s="37" t="s">
        <v>247</v>
      </c>
      <c r="G142" s="16"/>
      <c r="H142" s="16" t="s">
        <v>305</v>
      </c>
      <c r="I142" s="16" t="s">
        <v>282</v>
      </c>
      <c r="J142" s="16"/>
      <c r="K142" s="60"/>
    </row>
    <row r="143" spans="2:11" customFormat="1" ht="15" customHeight="1">
      <c r="B143" s="61"/>
      <c r="C143" s="62"/>
      <c r="D143" s="62"/>
      <c r="E143" s="62"/>
      <c r="F143" s="62"/>
      <c r="G143" s="62"/>
      <c r="H143" s="62"/>
      <c r="I143" s="62"/>
      <c r="J143" s="62"/>
      <c r="K143" s="63"/>
    </row>
    <row r="144" spans="2:11" customFormat="1" ht="18.75" customHeight="1">
      <c r="B144" s="48"/>
      <c r="C144" s="48"/>
      <c r="D144" s="48"/>
      <c r="E144" s="48"/>
      <c r="F144" s="49"/>
      <c r="G144" s="48"/>
      <c r="H144" s="48"/>
      <c r="I144" s="48"/>
      <c r="J144" s="48"/>
      <c r="K144" s="48"/>
    </row>
    <row r="145" spans="2:11" customFormat="1" ht="18.75" customHeight="1">
      <c r="B145" s="23"/>
      <c r="C145" s="23"/>
      <c r="D145" s="23"/>
      <c r="E145" s="23"/>
      <c r="F145" s="23"/>
      <c r="G145" s="23"/>
      <c r="H145" s="23"/>
      <c r="I145" s="23"/>
      <c r="J145" s="23"/>
      <c r="K145" s="23"/>
    </row>
    <row r="146" spans="2:11" customFormat="1" ht="7.5" customHeight="1">
      <c r="B146" s="24"/>
      <c r="C146" s="25"/>
      <c r="D146" s="25"/>
      <c r="E146" s="25"/>
      <c r="F146" s="25"/>
      <c r="G146" s="25"/>
      <c r="H146" s="25"/>
      <c r="I146" s="25"/>
      <c r="J146" s="25"/>
      <c r="K146" s="26"/>
    </row>
    <row r="147" spans="2:11" customFormat="1" ht="45" customHeight="1">
      <c r="B147" s="27"/>
      <c r="C147" s="106" t="s">
        <v>306</v>
      </c>
      <c r="D147" s="106"/>
      <c r="E147" s="106"/>
      <c r="F147" s="106"/>
      <c r="G147" s="106"/>
      <c r="H147" s="106"/>
      <c r="I147" s="106"/>
      <c r="J147" s="106"/>
      <c r="K147" s="28"/>
    </row>
    <row r="148" spans="2:11" customFormat="1" ht="17.25" customHeight="1">
      <c r="B148" s="27"/>
      <c r="C148" s="29" t="s">
        <v>241</v>
      </c>
      <c r="D148" s="29"/>
      <c r="E148" s="29"/>
      <c r="F148" s="29" t="s">
        <v>242</v>
      </c>
      <c r="G148" s="30"/>
      <c r="H148" s="29" t="s">
        <v>53</v>
      </c>
      <c r="I148" s="29" t="s">
        <v>56</v>
      </c>
      <c r="J148" s="29" t="s">
        <v>243</v>
      </c>
      <c r="K148" s="28"/>
    </row>
    <row r="149" spans="2:11" customFormat="1" ht="17.25" customHeight="1">
      <c r="B149" s="27"/>
      <c r="C149" s="31" t="s">
        <v>244</v>
      </c>
      <c r="D149" s="31"/>
      <c r="E149" s="31"/>
      <c r="F149" s="32" t="s">
        <v>245</v>
      </c>
      <c r="G149" s="33"/>
      <c r="H149" s="31"/>
      <c r="I149" s="31"/>
      <c r="J149" s="31" t="s">
        <v>246</v>
      </c>
      <c r="K149" s="28"/>
    </row>
    <row r="150" spans="2:11" customFormat="1" ht="5.25" customHeight="1">
      <c r="B150" s="39"/>
      <c r="C150" s="34"/>
      <c r="D150" s="34"/>
      <c r="E150" s="34"/>
      <c r="F150" s="34"/>
      <c r="G150" s="35"/>
      <c r="H150" s="34"/>
      <c r="I150" s="34"/>
      <c r="J150" s="34"/>
      <c r="K150" s="60"/>
    </row>
    <row r="151" spans="2:11" customFormat="1" ht="15" customHeight="1">
      <c r="B151" s="39"/>
      <c r="C151" s="64" t="s">
        <v>250</v>
      </c>
      <c r="D151" s="16"/>
      <c r="E151" s="16"/>
      <c r="F151" s="65" t="s">
        <v>247</v>
      </c>
      <c r="G151" s="16"/>
      <c r="H151" s="64" t="s">
        <v>287</v>
      </c>
      <c r="I151" s="64" t="s">
        <v>249</v>
      </c>
      <c r="J151" s="64">
        <v>120</v>
      </c>
      <c r="K151" s="60"/>
    </row>
    <row r="152" spans="2:11" customFormat="1" ht="15" customHeight="1">
      <c r="B152" s="39"/>
      <c r="C152" s="64" t="s">
        <v>296</v>
      </c>
      <c r="D152" s="16"/>
      <c r="E152" s="16"/>
      <c r="F152" s="65" t="s">
        <v>247</v>
      </c>
      <c r="G152" s="16"/>
      <c r="H152" s="64" t="s">
        <v>307</v>
      </c>
      <c r="I152" s="64" t="s">
        <v>249</v>
      </c>
      <c r="J152" s="64" t="s">
        <v>298</v>
      </c>
      <c r="K152" s="60"/>
    </row>
    <row r="153" spans="2:11" customFormat="1" ht="15" customHeight="1">
      <c r="B153" s="39"/>
      <c r="C153" s="64" t="s">
        <v>195</v>
      </c>
      <c r="D153" s="16"/>
      <c r="E153" s="16"/>
      <c r="F153" s="65" t="s">
        <v>247</v>
      </c>
      <c r="G153" s="16"/>
      <c r="H153" s="64" t="s">
        <v>308</v>
      </c>
      <c r="I153" s="64" t="s">
        <v>249</v>
      </c>
      <c r="J153" s="64" t="s">
        <v>298</v>
      </c>
      <c r="K153" s="60"/>
    </row>
    <row r="154" spans="2:11" customFormat="1" ht="15" customHeight="1">
      <c r="B154" s="39"/>
      <c r="C154" s="64" t="s">
        <v>252</v>
      </c>
      <c r="D154" s="16"/>
      <c r="E154" s="16"/>
      <c r="F154" s="65" t="s">
        <v>253</v>
      </c>
      <c r="G154" s="16"/>
      <c r="H154" s="64" t="s">
        <v>287</v>
      </c>
      <c r="I154" s="64" t="s">
        <v>249</v>
      </c>
      <c r="J154" s="64">
        <v>50</v>
      </c>
      <c r="K154" s="60"/>
    </row>
    <row r="155" spans="2:11" customFormat="1" ht="15" customHeight="1">
      <c r="B155" s="39"/>
      <c r="C155" s="64" t="s">
        <v>255</v>
      </c>
      <c r="D155" s="16"/>
      <c r="E155" s="16"/>
      <c r="F155" s="65" t="s">
        <v>247</v>
      </c>
      <c r="G155" s="16"/>
      <c r="H155" s="64" t="s">
        <v>287</v>
      </c>
      <c r="I155" s="64" t="s">
        <v>257</v>
      </c>
      <c r="J155" s="64"/>
      <c r="K155" s="60"/>
    </row>
    <row r="156" spans="2:11" customFormat="1" ht="15" customHeight="1">
      <c r="B156" s="39"/>
      <c r="C156" s="64" t="s">
        <v>266</v>
      </c>
      <c r="D156" s="16"/>
      <c r="E156" s="16"/>
      <c r="F156" s="65" t="s">
        <v>253</v>
      </c>
      <c r="G156" s="16"/>
      <c r="H156" s="64" t="s">
        <v>287</v>
      </c>
      <c r="I156" s="64" t="s">
        <v>249</v>
      </c>
      <c r="J156" s="64">
        <v>50</v>
      </c>
      <c r="K156" s="60"/>
    </row>
    <row r="157" spans="2:11" customFormat="1" ht="15" customHeight="1">
      <c r="B157" s="39"/>
      <c r="C157" s="64" t="s">
        <v>274</v>
      </c>
      <c r="D157" s="16"/>
      <c r="E157" s="16"/>
      <c r="F157" s="65" t="s">
        <v>253</v>
      </c>
      <c r="G157" s="16"/>
      <c r="H157" s="64" t="s">
        <v>287</v>
      </c>
      <c r="I157" s="64" t="s">
        <v>249</v>
      </c>
      <c r="J157" s="64">
        <v>50</v>
      </c>
      <c r="K157" s="60"/>
    </row>
    <row r="158" spans="2:11" customFormat="1" ht="15" customHeight="1">
      <c r="B158" s="39"/>
      <c r="C158" s="64" t="s">
        <v>272</v>
      </c>
      <c r="D158" s="16"/>
      <c r="E158" s="16"/>
      <c r="F158" s="65" t="s">
        <v>253</v>
      </c>
      <c r="G158" s="16"/>
      <c r="H158" s="64" t="s">
        <v>287</v>
      </c>
      <c r="I158" s="64" t="s">
        <v>249</v>
      </c>
      <c r="J158" s="64">
        <v>50</v>
      </c>
      <c r="K158" s="60"/>
    </row>
    <row r="159" spans="2:11" customFormat="1" ht="15" customHeight="1">
      <c r="B159" s="39"/>
      <c r="C159" s="64" t="s">
        <v>90</v>
      </c>
      <c r="D159" s="16"/>
      <c r="E159" s="16"/>
      <c r="F159" s="65" t="s">
        <v>247</v>
      </c>
      <c r="G159" s="16"/>
      <c r="H159" s="64" t="s">
        <v>309</v>
      </c>
      <c r="I159" s="64" t="s">
        <v>249</v>
      </c>
      <c r="J159" s="64" t="s">
        <v>310</v>
      </c>
      <c r="K159" s="60"/>
    </row>
    <row r="160" spans="2:11" customFormat="1" ht="15" customHeight="1">
      <c r="B160" s="39"/>
      <c r="C160" s="64" t="s">
        <v>311</v>
      </c>
      <c r="D160" s="16"/>
      <c r="E160" s="16"/>
      <c r="F160" s="65" t="s">
        <v>247</v>
      </c>
      <c r="G160" s="16"/>
      <c r="H160" s="64" t="s">
        <v>312</v>
      </c>
      <c r="I160" s="64" t="s">
        <v>282</v>
      </c>
      <c r="J160" s="64"/>
      <c r="K160" s="60"/>
    </row>
    <row r="161" spans="2:11" customFormat="1" ht="15" customHeight="1">
      <c r="B161" s="66"/>
      <c r="C161" s="46"/>
      <c r="D161" s="46"/>
      <c r="E161" s="46"/>
      <c r="F161" s="46"/>
      <c r="G161" s="46"/>
      <c r="H161" s="46"/>
      <c r="I161" s="46"/>
      <c r="J161" s="46"/>
      <c r="K161" s="67"/>
    </row>
    <row r="162" spans="2:11" customFormat="1" ht="18.75" customHeight="1">
      <c r="B162" s="48"/>
      <c r="C162" s="58"/>
      <c r="D162" s="58"/>
      <c r="E162" s="58"/>
      <c r="F162" s="68"/>
      <c r="G162" s="58"/>
      <c r="H162" s="58"/>
      <c r="I162" s="58"/>
      <c r="J162" s="58"/>
      <c r="K162" s="48"/>
    </row>
    <row r="163" spans="2:11" customFormat="1" ht="18.75" customHeight="1">
      <c r="B163" s="23"/>
      <c r="C163" s="23"/>
      <c r="D163" s="23"/>
      <c r="E163" s="23"/>
      <c r="F163" s="23"/>
      <c r="G163" s="23"/>
      <c r="H163" s="23"/>
      <c r="I163" s="23"/>
      <c r="J163" s="23"/>
      <c r="K163" s="23"/>
    </row>
    <row r="164" spans="2:11" customFormat="1" ht="7.5" customHeight="1">
      <c r="B164" s="5"/>
      <c r="C164" s="6"/>
      <c r="D164" s="6"/>
      <c r="E164" s="6"/>
      <c r="F164" s="6"/>
      <c r="G164" s="6"/>
      <c r="H164" s="6"/>
      <c r="I164" s="6"/>
      <c r="J164" s="6"/>
      <c r="K164" s="7"/>
    </row>
    <row r="165" spans="2:11" customFormat="1" ht="45" customHeight="1">
      <c r="B165" s="8"/>
      <c r="C165" s="104" t="s">
        <v>313</v>
      </c>
      <c r="D165" s="104"/>
      <c r="E165" s="104"/>
      <c r="F165" s="104"/>
      <c r="G165" s="104"/>
      <c r="H165" s="104"/>
      <c r="I165" s="104"/>
      <c r="J165" s="104"/>
      <c r="K165" s="9"/>
    </row>
    <row r="166" spans="2:11" customFormat="1" ht="17.25" customHeight="1">
      <c r="B166" s="8"/>
      <c r="C166" s="29" t="s">
        <v>241</v>
      </c>
      <c r="D166" s="29"/>
      <c r="E166" s="29"/>
      <c r="F166" s="29" t="s">
        <v>242</v>
      </c>
      <c r="G166" s="69"/>
      <c r="H166" s="70" t="s">
        <v>53</v>
      </c>
      <c r="I166" s="70" t="s">
        <v>56</v>
      </c>
      <c r="J166" s="29" t="s">
        <v>243</v>
      </c>
      <c r="K166" s="9"/>
    </row>
    <row r="167" spans="2:11" customFormat="1" ht="17.25" customHeight="1">
      <c r="B167" s="10"/>
      <c r="C167" s="31" t="s">
        <v>244</v>
      </c>
      <c r="D167" s="31"/>
      <c r="E167" s="31"/>
      <c r="F167" s="32" t="s">
        <v>245</v>
      </c>
      <c r="G167" s="71"/>
      <c r="H167" s="72"/>
      <c r="I167" s="72"/>
      <c r="J167" s="31" t="s">
        <v>246</v>
      </c>
      <c r="K167" s="11"/>
    </row>
    <row r="168" spans="2:11" customFormat="1" ht="5.25" customHeight="1">
      <c r="B168" s="39"/>
      <c r="C168" s="34"/>
      <c r="D168" s="34"/>
      <c r="E168" s="34"/>
      <c r="F168" s="34"/>
      <c r="G168" s="35"/>
      <c r="H168" s="34"/>
      <c r="I168" s="34"/>
      <c r="J168" s="34"/>
      <c r="K168" s="60"/>
    </row>
    <row r="169" spans="2:11" customFormat="1" ht="15" customHeight="1">
      <c r="B169" s="39"/>
      <c r="C169" s="16" t="s">
        <v>250</v>
      </c>
      <c r="D169" s="16"/>
      <c r="E169" s="16"/>
      <c r="F169" s="37" t="s">
        <v>247</v>
      </c>
      <c r="G169" s="16"/>
      <c r="H169" s="16" t="s">
        <v>287</v>
      </c>
      <c r="I169" s="16" t="s">
        <v>249</v>
      </c>
      <c r="J169" s="16">
        <v>120</v>
      </c>
      <c r="K169" s="60"/>
    </row>
    <row r="170" spans="2:11" customFormat="1" ht="15" customHeight="1">
      <c r="B170" s="39"/>
      <c r="C170" s="16" t="s">
        <v>296</v>
      </c>
      <c r="D170" s="16"/>
      <c r="E170" s="16"/>
      <c r="F170" s="37" t="s">
        <v>247</v>
      </c>
      <c r="G170" s="16"/>
      <c r="H170" s="16" t="s">
        <v>297</v>
      </c>
      <c r="I170" s="16" t="s">
        <v>249</v>
      </c>
      <c r="J170" s="16" t="s">
        <v>298</v>
      </c>
      <c r="K170" s="60"/>
    </row>
    <row r="171" spans="2:11" customFormat="1" ht="15" customHeight="1">
      <c r="B171" s="39"/>
      <c r="C171" s="16" t="s">
        <v>195</v>
      </c>
      <c r="D171" s="16"/>
      <c r="E171" s="16"/>
      <c r="F171" s="37" t="s">
        <v>247</v>
      </c>
      <c r="G171" s="16"/>
      <c r="H171" s="16" t="s">
        <v>314</v>
      </c>
      <c r="I171" s="16" t="s">
        <v>249</v>
      </c>
      <c r="J171" s="16" t="s">
        <v>298</v>
      </c>
      <c r="K171" s="60"/>
    </row>
    <row r="172" spans="2:11" customFormat="1" ht="15" customHeight="1">
      <c r="B172" s="39"/>
      <c r="C172" s="16" t="s">
        <v>252</v>
      </c>
      <c r="D172" s="16"/>
      <c r="E172" s="16"/>
      <c r="F172" s="37" t="s">
        <v>253</v>
      </c>
      <c r="G172" s="16"/>
      <c r="H172" s="16" t="s">
        <v>314</v>
      </c>
      <c r="I172" s="16" t="s">
        <v>249</v>
      </c>
      <c r="J172" s="16">
        <v>50</v>
      </c>
      <c r="K172" s="60"/>
    </row>
    <row r="173" spans="2:11" customFormat="1" ht="15" customHeight="1">
      <c r="B173" s="39"/>
      <c r="C173" s="16" t="s">
        <v>255</v>
      </c>
      <c r="D173" s="16"/>
      <c r="E173" s="16"/>
      <c r="F173" s="37" t="s">
        <v>247</v>
      </c>
      <c r="G173" s="16"/>
      <c r="H173" s="16" t="s">
        <v>314</v>
      </c>
      <c r="I173" s="16" t="s">
        <v>257</v>
      </c>
      <c r="J173" s="16"/>
      <c r="K173" s="60"/>
    </row>
    <row r="174" spans="2:11" customFormat="1" ht="15" customHeight="1">
      <c r="B174" s="39"/>
      <c r="C174" s="16" t="s">
        <v>266</v>
      </c>
      <c r="D174" s="16"/>
      <c r="E174" s="16"/>
      <c r="F174" s="37" t="s">
        <v>253</v>
      </c>
      <c r="G174" s="16"/>
      <c r="H174" s="16" t="s">
        <v>314</v>
      </c>
      <c r="I174" s="16" t="s">
        <v>249</v>
      </c>
      <c r="J174" s="16">
        <v>50</v>
      </c>
      <c r="K174" s="60"/>
    </row>
    <row r="175" spans="2:11" customFormat="1" ht="15" customHeight="1">
      <c r="B175" s="39"/>
      <c r="C175" s="16" t="s">
        <v>274</v>
      </c>
      <c r="D175" s="16"/>
      <c r="E175" s="16"/>
      <c r="F175" s="37" t="s">
        <v>253</v>
      </c>
      <c r="G175" s="16"/>
      <c r="H175" s="16" t="s">
        <v>314</v>
      </c>
      <c r="I175" s="16" t="s">
        <v>249</v>
      </c>
      <c r="J175" s="16">
        <v>50</v>
      </c>
      <c r="K175" s="60"/>
    </row>
    <row r="176" spans="2:11" customFormat="1" ht="15" customHeight="1">
      <c r="B176" s="39"/>
      <c r="C176" s="16" t="s">
        <v>272</v>
      </c>
      <c r="D176" s="16"/>
      <c r="E176" s="16"/>
      <c r="F176" s="37" t="s">
        <v>253</v>
      </c>
      <c r="G176" s="16"/>
      <c r="H176" s="16" t="s">
        <v>314</v>
      </c>
      <c r="I176" s="16" t="s">
        <v>249</v>
      </c>
      <c r="J176" s="16">
        <v>50</v>
      </c>
      <c r="K176" s="60"/>
    </row>
    <row r="177" spans="2:11" customFormat="1" ht="15" customHeight="1">
      <c r="B177" s="39"/>
      <c r="C177" s="16" t="s">
        <v>96</v>
      </c>
      <c r="D177" s="16"/>
      <c r="E177" s="16"/>
      <c r="F177" s="37" t="s">
        <v>247</v>
      </c>
      <c r="G177" s="16"/>
      <c r="H177" s="16" t="s">
        <v>315</v>
      </c>
      <c r="I177" s="16" t="s">
        <v>316</v>
      </c>
      <c r="J177" s="16"/>
      <c r="K177" s="60"/>
    </row>
    <row r="178" spans="2:11" customFormat="1" ht="15" customHeight="1">
      <c r="B178" s="39"/>
      <c r="C178" s="16" t="s">
        <v>56</v>
      </c>
      <c r="D178" s="16"/>
      <c r="E178" s="16"/>
      <c r="F178" s="37" t="s">
        <v>247</v>
      </c>
      <c r="G178" s="16"/>
      <c r="H178" s="16" t="s">
        <v>317</v>
      </c>
      <c r="I178" s="16" t="s">
        <v>318</v>
      </c>
      <c r="J178" s="16">
        <v>1</v>
      </c>
      <c r="K178" s="60"/>
    </row>
    <row r="179" spans="2:11" customFormat="1" ht="15" customHeight="1">
      <c r="B179" s="39"/>
      <c r="C179" s="16" t="s">
        <v>52</v>
      </c>
      <c r="D179" s="16"/>
      <c r="E179" s="16"/>
      <c r="F179" s="37" t="s">
        <v>247</v>
      </c>
      <c r="G179" s="16"/>
      <c r="H179" s="16" t="s">
        <v>319</v>
      </c>
      <c r="I179" s="16" t="s">
        <v>249</v>
      </c>
      <c r="J179" s="16">
        <v>20</v>
      </c>
      <c r="K179" s="60"/>
    </row>
    <row r="180" spans="2:11" customFormat="1" ht="15" customHeight="1">
      <c r="B180" s="39"/>
      <c r="C180" s="16" t="s">
        <v>53</v>
      </c>
      <c r="D180" s="16"/>
      <c r="E180" s="16"/>
      <c r="F180" s="37" t="s">
        <v>247</v>
      </c>
      <c r="G180" s="16"/>
      <c r="H180" s="16" t="s">
        <v>320</v>
      </c>
      <c r="I180" s="16" t="s">
        <v>249</v>
      </c>
      <c r="J180" s="16">
        <v>255</v>
      </c>
      <c r="K180" s="60"/>
    </row>
    <row r="181" spans="2:11" customFormat="1" ht="15" customHeight="1">
      <c r="B181" s="39"/>
      <c r="C181" s="16" t="s">
        <v>97</v>
      </c>
      <c r="D181" s="16"/>
      <c r="E181" s="16"/>
      <c r="F181" s="37" t="s">
        <v>247</v>
      </c>
      <c r="G181" s="16"/>
      <c r="H181" s="16" t="s">
        <v>211</v>
      </c>
      <c r="I181" s="16" t="s">
        <v>249</v>
      </c>
      <c r="J181" s="16">
        <v>10</v>
      </c>
      <c r="K181" s="60"/>
    </row>
    <row r="182" spans="2:11" customFormat="1" ht="15" customHeight="1">
      <c r="B182" s="39"/>
      <c r="C182" s="16" t="s">
        <v>98</v>
      </c>
      <c r="D182" s="16"/>
      <c r="E182" s="16"/>
      <c r="F182" s="37" t="s">
        <v>247</v>
      </c>
      <c r="G182" s="16"/>
      <c r="H182" s="16" t="s">
        <v>321</v>
      </c>
      <c r="I182" s="16" t="s">
        <v>282</v>
      </c>
      <c r="J182" s="16"/>
      <c r="K182" s="60"/>
    </row>
    <row r="183" spans="2:11" customFormat="1" ht="15" customHeight="1">
      <c r="B183" s="39"/>
      <c r="C183" s="16" t="s">
        <v>322</v>
      </c>
      <c r="D183" s="16"/>
      <c r="E183" s="16"/>
      <c r="F183" s="37" t="s">
        <v>247</v>
      </c>
      <c r="G183" s="16"/>
      <c r="H183" s="16" t="s">
        <v>323</v>
      </c>
      <c r="I183" s="16" t="s">
        <v>282</v>
      </c>
      <c r="J183" s="16"/>
      <c r="K183" s="60"/>
    </row>
    <row r="184" spans="2:11" customFormat="1" ht="15" customHeight="1">
      <c r="B184" s="39"/>
      <c r="C184" s="16" t="s">
        <v>311</v>
      </c>
      <c r="D184" s="16"/>
      <c r="E184" s="16"/>
      <c r="F184" s="37" t="s">
        <v>247</v>
      </c>
      <c r="G184" s="16"/>
      <c r="H184" s="16" t="s">
        <v>324</v>
      </c>
      <c r="I184" s="16" t="s">
        <v>282</v>
      </c>
      <c r="J184" s="16"/>
      <c r="K184" s="60"/>
    </row>
    <row r="185" spans="2:11" customFormat="1" ht="15" customHeight="1">
      <c r="B185" s="39"/>
      <c r="C185" s="16" t="s">
        <v>100</v>
      </c>
      <c r="D185" s="16"/>
      <c r="E185" s="16"/>
      <c r="F185" s="37" t="s">
        <v>253</v>
      </c>
      <c r="G185" s="16"/>
      <c r="H185" s="16" t="s">
        <v>325</v>
      </c>
      <c r="I185" s="16" t="s">
        <v>249</v>
      </c>
      <c r="J185" s="16">
        <v>50</v>
      </c>
      <c r="K185" s="60"/>
    </row>
    <row r="186" spans="2:11" customFormat="1" ht="15" customHeight="1">
      <c r="B186" s="39"/>
      <c r="C186" s="16" t="s">
        <v>326</v>
      </c>
      <c r="D186" s="16"/>
      <c r="E186" s="16"/>
      <c r="F186" s="37" t="s">
        <v>253</v>
      </c>
      <c r="G186" s="16"/>
      <c r="H186" s="16" t="s">
        <v>327</v>
      </c>
      <c r="I186" s="16" t="s">
        <v>328</v>
      </c>
      <c r="J186" s="16"/>
      <c r="K186" s="60"/>
    </row>
    <row r="187" spans="2:11" customFormat="1" ht="15" customHeight="1">
      <c r="B187" s="39"/>
      <c r="C187" s="16" t="s">
        <v>329</v>
      </c>
      <c r="D187" s="16"/>
      <c r="E187" s="16"/>
      <c r="F187" s="37" t="s">
        <v>253</v>
      </c>
      <c r="G187" s="16"/>
      <c r="H187" s="16" t="s">
        <v>330</v>
      </c>
      <c r="I187" s="16" t="s">
        <v>328</v>
      </c>
      <c r="J187" s="16"/>
      <c r="K187" s="60"/>
    </row>
    <row r="188" spans="2:11" customFormat="1" ht="15" customHeight="1">
      <c r="B188" s="39"/>
      <c r="C188" s="16" t="s">
        <v>331</v>
      </c>
      <c r="D188" s="16"/>
      <c r="E188" s="16"/>
      <c r="F188" s="37" t="s">
        <v>253</v>
      </c>
      <c r="G188" s="16"/>
      <c r="H188" s="16" t="s">
        <v>332</v>
      </c>
      <c r="I188" s="16" t="s">
        <v>328</v>
      </c>
      <c r="J188" s="16"/>
      <c r="K188" s="60"/>
    </row>
    <row r="189" spans="2:11" customFormat="1" ht="15" customHeight="1">
      <c r="B189" s="39"/>
      <c r="C189" s="73" t="s">
        <v>333</v>
      </c>
      <c r="D189" s="16"/>
      <c r="E189" s="16"/>
      <c r="F189" s="37" t="s">
        <v>253</v>
      </c>
      <c r="G189" s="16"/>
      <c r="H189" s="16" t="s">
        <v>334</v>
      </c>
      <c r="I189" s="16" t="s">
        <v>335</v>
      </c>
      <c r="J189" s="74" t="s">
        <v>336</v>
      </c>
      <c r="K189" s="60"/>
    </row>
    <row r="190" spans="2:11" customFormat="1" ht="15" customHeight="1">
      <c r="B190" s="75"/>
      <c r="C190" s="76" t="s">
        <v>337</v>
      </c>
      <c r="D190" s="77"/>
      <c r="E190" s="77"/>
      <c r="F190" s="78" t="s">
        <v>253</v>
      </c>
      <c r="G190" s="77"/>
      <c r="H190" s="77" t="s">
        <v>338</v>
      </c>
      <c r="I190" s="77" t="s">
        <v>335</v>
      </c>
      <c r="J190" s="79" t="s">
        <v>336</v>
      </c>
      <c r="K190" s="80"/>
    </row>
    <row r="191" spans="2:11" customFormat="1" ht="15" customHeight="1">
      <c r="B191" s="39"/>
      <c r="C191" s="73" t="s">
        <v>41</v>
      </c>
      <c r="D191" s="16"/>
      <c r="E191" s="16"/>
      <c r="F191" s="37" t="s">
        <v>247</v>
      </c>
      <c r="G191" s="16"/>
      <c r="H191" s="13" t="s">
        <v>339</v>
      </c>
      <c r="I191" s="16" t="s">
        <v>340</v>
      </c>
      <c r="J191" s="16"/>
      <c r="K191" s="60"/>
    </row>
    <row r="192" spans="2:11" customFormat="1" ht="15" customHeight="1">
      <c r="B192" s="39"/>
      <c r="C192" s="73" t="s">
        <v>341</v>
      </c>
      <c r="D192" s="16"/>
      <c r="E192" s="16"/>
      <c r="F192" s="37" t="s">
        <v>247</v>
      </c>
      <c r="G192" s="16"/>
      <c r="H192" s="16" t="s">
        <v>342</v>
      </c>
      <c r="I192" s="16" t="s">
        <v>282</v>
      </c>
      <c r="J192" s="16"/>
      <c r="K192" s="60"/>
    </row>
    <row r="193" spans="2:11" customFormat="1" ht="15" customHeight="1">
      <c r="B193" s="39"/>
      <c r="C193" s="73" t="s">
        <v>343</v>
      </c>
      <c r="D193" s="16"/>
      <c r="E193" s="16"/>
      <c r="F193" s="37" t="s">
        <v>247</v>
      </c>
      <c r="G193" s="16"/>
      <c r="H193" s="16" t="s">
        <v>344</v>
      </c>
      <c r="I193" s="16" t="s">
        <v>282</v>
      </c>
      <c r="J193" s="16"/>
      <c r="K193" s="60"/>
    </row>
    <row r="194" spans="2:11" customFormat="1" ht="15" customHeight="1">
      <c r="B194" s="39"/>
      <c r="C194" s="73" t="s">
        <v>345</v>
      </c>
      <c r="D194" s="16"/>
      <c r="E194" s="16"/>
      <c r="F194" s="37" t="s">
        <v>253</v>
      </c>
      <c r="G194" s="16"/>
      <c r="H194" s="16" t="s">
        <v>346</v>
      </c>
      <c r="I194" s="16" t="s">
        <v>282</v>
      </c>
      <c r="J194" s="16"/>
      <c r="K194" s="60"/>
    </row>
    <row r="195" spans="2:11" customFormat="1" ht="15" customHeight="1">
      <c r="B195" s="66"/>
      <c r="C195" s="81"/>
      <c r="D195" s="46"/>
      <c r="E195" s="46"/>
      <c r="F195" s="46"/>
      <c r="G195" s="46"/>
      <c r="H195" s="46"/>
      <c r="I195" s="46"/>
      <c r="J195" s="46"/>
      <c r="K195" s="67"/>
    </row>
    <row r="196" spans="2:11" customFormat="1" ht="18.75" customHeight="1">
      <c r="B196" s="48"/>
      <c r="C196" s="58"/>
      <c r="D196" s="58"/>
      <c r="E196" s="58"/>
      <c r="F196" s="68"/>
      <c r="G196" s="58"/>
      <c r="H196" s="58"/>
      <c r="I196" s="58"/>
      <c r="J196" s="58"/>
      <c r="K196" s="48"/>
    </row>
    <row r="197" spans="2:11" customFormat="1" ht="18.75" customHeight="1">
      <c r="B197" s="48"/>
      <c r="C197" s="58"/>
      <c r="D197" s="58"/>
      <c r="E197" s="58"/>
      <c r="F197" s="68"/>
      <c r="G197" s="58"/>
      <c r="H197" s="58"/>
      <c r="I197" s="58"/>
      <c r="J197" s="58"/>
      <c r="K197" s="48"/>
    </row>
    <row r="198" spans="2:11" customFormat="1" ht="18.75" customHeight="1">
      <c r="B198" s="23"/>
      <c r="C198" s="23"/>
      <c r="D198" s="23"/>
      <c r="E198" s="23"/>
      <c r="F198" s="23"/>
      <c r="G198" s="23"/>
      <c r="H198" s="23"/>
      <c r="I198" s="23"/>
      <c r="J198" s="23"/>
      <c r="K198" s="23"/>
    </row>
    <row r="199" spans="2:11" customFormat="1" ht="12">
      <c r="B199" s="5"/>
      <c r="C199" s="6"/>
      <c r="D199" s="6"/>
      <c r="E199" s="6"/>
      <c r="F199" s="6"/>
      <c r="G199" s="6"/>
      <c r="H199" s="6"/>
      <c r="I199" s="6"/>
      <c r="J199" s="6"/>
      <c r="K199" s="7"/>
    </row>
    <row r="200" spans="2:11" customFormat="1" ht="22.2">
      <c r="B200" s="8"/>
      <c r="C200" s="104" t="s">
        <v>347</v>
      </c>
      <c r="D200" s="104"/>
      <c r="E200" s="104"/>
      <c r="F200" s="104"/>
      <c r="G200" s="104"/>
      <c r="H200" s="104"/>
      <c r="I200" s="104"/>
      <c r="J200" s="104"/>
      <c r="K200" s="9"/>
    </row>
    <row r="201" spans="2:11" customFormat="1" ht="25.5" customHeight="1">
      <c r="B201" s="8"/>
      <c r="C201" s="82" t="s">
        <v>348</v>
      </c>
      <c r="D201" s="82"/>
      <c r="E201" s="82"/>
      <c r="F201" s="82" t="s">
        <v>349</v>
      </c>
      <c r="G201" s="83"/>
      <c r="H201" s="105" t="s">
        <v>350</v>
      </c>
      <c r="I201" s="105"/>
      <c r="J201" s="105"/>
      <c r="K201" s="9"/>
    </row>
    <row r="202" spans="2:11" customFormat="1" ht="5.25" customHeight="1">
      <c r="B202" s="39"/>
      <c r="C202" s="34"/>
      <c r="D202" s="34"/>
      <c r="E202" s="34"/>
      <c r="F202" s="34"/>
      <c r="G202" s="58"/>
      <c r="H202" s="34"/>
      <c r="I202" s="34"/>
      <c r="J202" s="34"/>
      <c r="K202" s="60"/>
    </row>
    <row r="203" spans="2:11" customFormat="1" ht="15" customHeight="1">
      <c r="B203" s="39"/>
      <c r="C203" s="16" t="s">
        <v>340</v>
      </c>
      <c r="D203" s="16"/>
      <c r="E203" s="16"/>
      <c r="F203" s="37" t="s">
        <v>42</v>
      </c>
      <c r="G203" s="16"/>
      <c r="H203" s="103" t="s">
        <v>351</v>
      </c>
      <c r="I203" s="103"/>
      <c r="J203" s="103"/>
      <c r="K203" s="60"/>
    </row>
    <row r="204" spans="2:11" customFormat="1" ht="15" customHeight="1">
      <c r="B204" s="39"/>
      <c r="C204" s="16"/>
      <c r="D204" s="16"/>
      <c r="E204" s="16"/>
      <c r="F204" s="37" t="s">
        <v>43</v>
      </c>
      <c r="G204" s="16"/>
      <c r="H204" s="103" t="s">
        <v>352</v>
      </c>
      <c r="I204" s="103"/>
      <c r="J204" s="103"/>
      <c r="K204" s="60"/>
    </row>
    <row r="205" spans="2:11" customFormat="1" ht="15" customHeight="1">
      <c r="B205" s="39"/>
      <c r="C205" s="16"/>
      <c r="D205" s="16"/>
      <c r="E205" s="16"/>
      <c r="F205" s="37" t="s">
        <v>46</v>
      </c>
      <c r="G205" s="16"/>
      <c r="H205" s="103" t="s">
        <v>353</v>
      </c>
      <c r="I205" s="103"/>
      <c r="J205" s="103"/>
      <c r="K205" s="60"/>
    </row>
    <row r="206" spans="2:11" customFormat="1" ht="15" customHeight="1">
      <c r="B206" s="39"/>
      <c r="C206" s="16"/>
      <c r="D206" s="16"/>
      <c r="E206" s="16"/>
      <c r="F206" s="37" t="s">
        <v>44</v>
      </c>
      <c r="G206" s="16"/>
      <c r="H206" s="103" t="s">
        <v>354</v>
      </c>
      <c r="I206" s="103"/>
      <c r="J206" s="103"/>
      <c r="K206" s="60"/>
    </row>
    <row r="207" spans="2:11" customFormat="1" ht="15" customHeight="1">
      <c r="B207" s="39"/>
      <c r="C207" s="16"/>
      <c r="D207" s="16"/>
      <c r="E207" s="16"/>
      <c r="F207" s="37" t="s">
        <v>45</v>
      </c>
      <c r="G207" s="16"/>
      <c r="H207" s="103" t="s">
        <v>355</v>
      </c>
      <c r="I207" s="103"/>
      <c r="J207" s="103"/>
      <c r="K207" s="60"/>
    </row>
    <row r="208" spans="2:11" customFormat="1" ht="15" customHeight="1">
      <c r="B208" s="39"/>
      <c r="C208" s="16"/>
      <c r="D208" s="16"/>
      <c r="E208" s="16"/>
      <c r="F208" s="37"/>
      <c r="G208" s="16"/>
      <c r="H208" s="16"/>
      <c r="I208" s="16"/>
      <c r="J208" s="16"/>
      <c r="K208" s="60"/>
    </row>
    <row r="209" spans="2:11" customFormat="1" ht="15" customHeight="1">
      <c r="B209" s="39"/>
      <c r="C209" s="16" t="s">
        <v>294</v>
      </c>
      <c r="D209" s="16"/>
      <c r="E209" s="16"/>
      <c r="F209" s="37" t="s">
        <v>78</v>
      </c>
      <c r="G209" s="16"/>
      <c r="H209" s="103" t="s">
        <v>356</v>
      </c>
      <c r="I209" s="103"/>
      <c r="J209" s="103"/>
      <c r="K209" s="60"/>
    </row>
    <row r="210" spans="2:11" customFormat="1" ht="15" customHeight="1">
      <c r="B210" s="39"/>
      <c r="C210" s="16"/>
      <c r="D210" s="16"/>
      <c r="E210" s="16"/>
      <c r="F210" s="37" t="s">
        <v>190</v>
      </c>
      <c r="G210" s="16"/>
      <c r="H210" s="103" t="s">
        <v>191</v>
      </c>
      <c r="I210" s="103"/>
      <c r="J210" s="103"/>
      <c r="K210" s="60"/>
    </row>
    <row r="211" spans="2:11" customFormat="1" ht="15" customHeight="1">
      <c r="B211" s="39"/>
      <c r="C211" s="16"/>
      <c r="D211" s="16"/>
      <c r="E211" s="16"/>
      <c r="F211" s="37" t="s">
        <v>188</v>
      </c>
      <c r="G211" s="16"/>
      <c r="H211" s="103" t="s">
        <v>357</v>
      </c>
      <c r="I211" s="103"/>
      <c r="J211" s="103"/>
      <c r="K211" s="60"/>
    </row>
    <row r="212" spans="2:11" customFormat="1" ht="15" customHeight="1">
      <c r="B212" s="84"/>
      <c r="C212" s="16"/>
      <c r="D212" s="16"/>
      <c r="E212" s="16"/>
      <c r="F212" s="37" t="s">
        <v>84</v>
      </c>
      <c r="G212" s="73"/>
      <c r="H212" s="102" t="s">
        <v>192</v>
      </c>
      <c r="I212" s="102"/>
      <c r="J212" s="102"/>
      <c r="K212" s="85"/>
    </row>
    <row r="213" spans="2:11" customFormat="1" ht="15" customHeight="1">
      <c r="B213" s="84"/>
      <c r="C213" s="16"/>
      <c r="D213" s="16"/>
      <c r="E213" s="16"/>
      <c r="F213" s="37" t="s">
        <v>193</v>
      </c>
      <c r="G213" s="73"/>
      <c r="H213" s="102" t="s">
        <v>358</v>
      </c>
      <c r="I213" s="102"/>
      <c r="J213" s="102"/>
      <c r="K213" s="85"/>
    </row>
    <row r="214" spans="2:11" customFormat="1" ht="15" customHeight="1">
      <c r="B214" s="84"/>
      <c r="C214" s="16"/>
      <c r="D214" s="16"/>
      <c r="E214" s="16"/>
      <c r="F214" s="37"/>
      <c r="G214" s="73"/>
      <c r="H214" s="64"/>
      <c r="I214" s="64"/>
      <c r="J214" s="64"/>
      <c r="K214" s="85"/>
    </row>
    <row r="215" spans="2:11" customFormat="1" ht="15" customHeight="1">
      <c r="B215" s="84"/>
      <c r="C215" s="16" t="s">
        <v>318</v>
      </c>
      <c r="D215" s="16"/>
      <c r="E215" s="16"/>
      <c r="F215" s="37">
        <v>1</v>
      </c>
      <c r="G215" s="73"/>
      <c r="H215" s="102" t="s">
        <v>359</v>
      </c>
      <c r="I215" s="102"/>
      <c r="J215" s="102"/>
      <c r="K215" s="85"/>
    </row>
    <row r="216" spans="2:11" customFormat="1" ht="15" customHeight="1">
      <c r="B216" s="84"/>
      <c r="C216" s="16"/>
      <c r="D216" s="16"/>
      <c r="E216" s="16"/>
      <c r="F216" s="37">
        <v>2</v>
      </c>
      <c r="G216" s="73"/>
      <c r="H216" s="102" t="s">
        <v>360</v>
      </c>
      <c r="I216" s="102"/>
      <c r="J216" s="102"/>
      <c r="K216" s="85"/>
    </row>
    <row r="217" spans="2:11" customFormat="1" ht="15" customHeight="1">
      <c r="B217" s="84"/>
      <c r="C217" s="16"/>
      <c r="D217" s="16"/>
      <c r="E217" s="16"/>
      <c r="F217" s="37">
        <v>3</v>
      </c>
      <c r="G217" s="73"/>
      <c r="H217" s="102" t="s">
        <v>361</v>
      </c>
      <c r="I217" s="102"/>
      <c r="J217" s="102"/>
      <c r="K217" s="85"/>
    </row>
    <row r="218" spans="2:11" customFormat="1" ht="15" customHeight="1">
      <c r="B218" s="84"/>
      <c r="C218" s="16"/>
      <c r="D218" s="16"/>
      <c r="E218" s="16"/>
      <c r="F218" s="37">
        <v>4</v>
      </c>
      <c r="G218" s="73"/>
      <c r="H218" s="102" t="s">
        <v>362</v>
      </c>
      <c r="I218" s="102"/>
      <c r="J218" s="102"/>
      <c r="K218" s="85"/>
    </row>
    <row r="219" spans="2:11" customFormat="1" ht="12.75" customHeight="1">
      <c r="B219" s="86"/>
      <c r="C219" s="87"/>
      <c r="D219" s="87"/>
      <c r="E219" s="87"/>
      <c r="F219" s="87"/>
      <c r="G219" s="87"/>
      <c r="H219" s="87"/>
      <c r="I219" s="87"/>
      <c r="J219" s="87"/>
      <c r="K219" s="88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9"/>
  <sheetViews>
    <sheetView workbookViewId="0">
      <selection activeCell="D76" sqref="D76:D77"/>
    </sheetView>
  </sheetViews>
  <sheetFormatPr defaultRowHeight="10.199999999999999"/>
  <cols>
    <col min="1" max="16384" width="9.140625" style="91"/>
  </cols>
  <sheetData>
    <row r="1" spans="1:2" ht="17.399999999999999">
      <c r="A1" s="96" t="s">
        <v>479</v>
      </c>
      <c r="B1" s="95"/>
    </row>
    <row r="2" spans="1:2" ht="13.8">
      <c r="A2" s="94"/>
    </row>
    <row r="3" spans="1:2" ht="13.8">
      <c r="A3" s="94" t="s">
        <v>478</v>
      </c>
    </row>
    <row r="4" spans="1:2" ht="13.8">
      <c r="A4" s="94" t="s">
        <v>477</v>
      </c>
    </row>
    <row r="5" spans="1:2" ht="13.8">
      <c r="A5" s="92" t="s">
        <v>476</v>
      </c>
    </row>
    <row r="6" spans="1:2" ht="13.8">
      <c r="A6" s="92" t="s">
        <v>475</v>
      </c>
    </row>
    <row r="7" spans="1:2" ht="13.8">
      <c r="A7" s="93">
        <v>39660</v>
      </c>
    </row>
    <row r="8" spans="1:2" ht="13.8">
      <c r="A8" s="92">
        <v>17</v>
      </c>
      <c r="B8" s="92" t="s">
        <v>474</v>
      </c>
    </row>
    <row r="9" spans="1:2" ht="13.8">
      <c r="A9" s="92" t="s">
        <v>473</v>
      </c>
      <c r="B9" s="92" t="s">
        <v>472</v>
      </c>
    </row>
    <row r="10" spans="1:2" ht="13.8">
      <c r="A10" s="92" t="s">
        <v>471</v>
      </c>
      <c r="B10" s="92" t="s">
        <v>470</v>
      </c>
    </row>
    <row r="11" spans="1:2" ht="13.8">
      <c r="A11" s="92" t="s">
        <v>469</v>
      </c>
      <c r="B11" s="92" t="s">
        <v>468</v>
      </c>
    </row>
    <row r="12" spans="1:2" ht="13.8">
      <c r="A12" s="92" t="s">
        <v>467</v>
      </c>
      <c r="B12" s="92" t="s">
        <v>466</v>
      </c>
    </row>
    <row r="13" spans="1:2" ht="13.8">
      <c r="A13" s="92" t="s">
        <v>465</v>
      </c>
      <c r="B13" s="92" t="s">
        <v>464</v>
      </c>
    </row>
    <row r="14" spans="1:2" ht="13.8">
      <c r="A14" s="92" t="s">
        <v>463</v>
      </c>
      <c r="B14" s="92" t="s">
        <v>462</v>
      </c>
    </row>
    <row r="15" spans="1:2" ht="13.8">
      <c r="A15" s="92" t="s">
        <v>461</v>
      </c>
      <c r="B15" s="92" t="s">
        <v>460</v>
      </c>
    </row>
    <row r="16" spans="1:2" ht="13.8">
      <c r="A16" s="92" t="s">
        <v>459</v>
      </c>
      <c r="B16" s="92" t="s">
        <v>458</v>
      </c>
    </row>
    <row r="17" spans="1:2" ht="13.8">
      <c r="A17" s="92" t="s">
        <v>457</v>
      </c>
      <c r="B17" s="92" t="s">
        <v>456</v>
      </c>
    </row>
    <row r="18" spans="1:2" ht="13.8">
      <c r="A18" s="92" t="s">
        <v>455</v>
      </c>
      <c r="B18" s="92" t="s">
        <v>454</v>
      </c>
    </row>
    <row r="19" spans="1:2" ht="13.8">
      <c r="A19" s="92" t="s">
        <v>453</v>
      </c>
      <c r="B19" s="92" t="s">
        <v>452</v>
      </c>
    </row>
    <row r="20" spans="1:2" ht="13.8">
      <c r="A20" s="92" t="s">
        <v>451</v>
      </c>
      <c r="B20" s="92" t="s">
        <v>450</v>
      </c>
    </row>
    <row r="21" spans="1:2" ht="13.8">
      <c r="A21" s="92" t="s">
        <v>449</v>
      </c>
      <c r="B21" s="92" t="s">
        <v>448</v>
      </c>
    </row>
    <row r="22" spans="1:2" ht="13.8">
      <c r="A22" s="92" t="s">
        <v>447</v>
      </c>
      <c r="B22" s="92" t="s">
        <v>446</v>
      </c>
    </row>
    <row r="23" spans="1:2" ht="13.8">
      <c r="A23" s="92" t="s">
        <v>445</v>
      </c>
      <c r="B23" s="92" t="s">
        <v>444</v>
      </c>
    </row>
    <row r="24" spans="1:2" ht="13.8">
      <c r="A24" s="92" t="s">
        <v>443</v>
      </c>
      <c r="B24" s="92" t="s">
        <v>442</v>
      </c>
    </row>
    <row r="25" spans="1:2" ht="13.8">
      <c r="A25" s="92" t="s">
        <v>441</v>
      </c>
      <c r="B25" s="92" t="s">
        <v>440</v>
      </c>
    </row>
    <row r="26" spans="1:2" ht="13.8">
      <c r="A26" s="92" t="s">
        <v>439</v>
      </c>
      <c r="B26" s="92" t="s">
        <v>438</v>
      </c>
    </row>
    <row r="27" spans="1:2" ht="13.8">
      <c r="A27" s="92" t="s">
        <v>437</v>
      </c>
      <c r="B27" s="92" t="s">
        <v>436</v>
      </c>
    </row>
    <row r="28" spans="1:2" ht="13.8">
      <c r="A28" s="92" t="s">
        <v>435</v>
      </c>
      <c r="B28" s="92" t="s">
        <v>434</v>
      </c>
    </row>
    <row r="29" spans="1:2" ht="13.8">
      <c r="A29" s="92" t="s">
        <v>433</v>
      </c>
      <c r="B29" s="92" t="s">
        <v>432</v>
      </c>
    </row>
    <row r="30" spans="1:2" ht="13.8">
      <c r="A30" s="92" t="s">
        <v>431</v>
      </c>
      <c r="B30" s="92" t="s">
        <v>430</v>
      </c>
    </row>
    <row r="31" spans="1:2" ht="13.8">
      <c r="A31" s="92" t="s">
        <v>429</v>
      </c>
      <c r="B31" s="92" t="s">
        <v>428</v>
      </c>
    </row>
    <row r="32" spans="1:2" ht="13.8">
      <c r="A32" s="92" t="s">
        <v>427</v>
      </c>
      <c r="B32" s="92" t="s">
        <v>426</v>
      </c>
    </row>
    <row r="33" spans="1:2" ht="13.8">
      <c r="A33" s="92" t="s">
        <v>425</v>
      </c>
      <c r="B33" s="92" t="s">
        <v>424</v>
      </c>
    </row>
    <row r="34" spans="1:2" ht="13.8">
      <c r="A34" s="92" t="s">
        <v>423</v>
      </c>
      <c r="B34" s="92" t="s">
        <v>422</v>
      </c>
    </row>
    <row r="35" spans="1:2" ht="13.8">
      <c r="A35" s="92" t="s">
        <v>421</v>
      </c>
      <c r="B35" s="92" t="s">
        <v>420</v>
      </c>
    </row>
    <row r="36" spans="1:2" ht="13.8">
      <c r="A36" s="92" t="s">
        <v>419</v>
      </c>
      <c r="B36" s="92" t="s">
        <v>418</v>
      </c>
    </row>
    <row r="37" spans="1:2" ht="13.8">
      <c r="A37" s="92" t="s">
        <v>417</v>
      </c>
      <c r="B37" s="92" t="s">
        <v>416</v>
      </c>
    </row>
    <row r="38" spans="1:2" ht="13.8">
      <c r="A38" s="92" t="s">
        <v>415</v>
      </c>
      <c r="B38" s="92" t="s">
        <v>414</v>
      </c>
    </row>
    <row r="39" spans="1:2" ht="13.8">
      <c r="A39" s="92" t="s">
        <v>413</v>
      </c>
      <c r="B39" s="92" t="s">
        <v>412</v>
      </c>
    </row>
    <row r="40" spans="1:2" ht="13.8">
      <c r="A40" s="92" t="s">
        <v>411</v>
      </c>
      <c r="B40" s="92" t="s">
        <v>410</v>
      </c>
    </row>
    <row r="41" spans="1:2" ht="13.8">
      <c r="A41" s="92" t="s">
        <v>409</v>
      </c>
      <c r="B41" s="92" t="s">
        <v>408</v>
      </c>
    </row>
    <row r="42" spans="1:2" ht="13.8">
      <c r="A42" s="92" t="s">
        <v>407</v>
      </c>
      <c r="B42" s="92" t="s">
        <v>406</v>
      </c>
    </row>
    <row r="43" spans="1:2" ht="13.8">
      <c r="A43" s="92" t="s">
        <v>405</v>
      </c>
      <c r="B43" s="92" t="s">
        <v>404</v>
      </c>
    </row>
    <row r="44" spans="1:2" ht="13.8">
      <c r="A44" s="92" t="s">
        <v>403</v>
      </c>
      <c r="B44" s="92" t="s">
        <v>402</v>
      </c>
    </row>
    <row r="45" spans="1:2" ht="13.8">
      <c r="A45" s="92" t="s">
        <v>401</v>
      </c>
      <c r="B45" s="92" t="s">
        <v>400</v>
      </c>
    </row>
    <row r="46" spans="1:2" ht="13.8">
      <c r="A46" s="92" t="s">
        <v>399</v>
      </c>
      <c r="B46" s="92" t="s">
        <v>398</v>
      </c>
    </row>
    <row r="47" spans="1:2" ht="13.8">
      <c r="A47" s="92" t="s">
        <v>397</v>
      </c>
      <c r="B47" s="92" t="s">
        <v>396</v>
      </c>
    </row>
    <row r="48" spans="1:2" ht="13.8">
      <c r="A48" s="92" t="s">
        <v>395</v>
      </c>
      <c r="B48" s="92" t="s">
        <v>394</v>
      </c>
    </row>
    <row r="49" spans="1:2" ht="13.8">
      <c r="A49" s="92" t="s">
        <v>393</v>
      </c>
      <c r="B49" s="92" t="s">
        <v>392</v>
      </c>
    </row>
    <row r="50" spans="1:2" ht="13.8">
      <c r="A50" s="92" t="s">
        <v>391</v>
      </c>
      <c r="B50" s="92" t="s">
        <v>390</v>
      </c>
    </row>
    <row r="51" spans="1:2" ht="13.8">
      <c r="A51" s="92" t="s">
        <v>389</v>
      </c>
      <c r="B51" s="92" t="s">
        <v>388</v>
      </c>
    </row>
    <row r="52" spans="1:2" ht="13.8">
      <c r="A52" s="92" t="s">
        <v>387</v>
      </c>
      <c r="B52" s="92" t="s">
        <v>386</v>
      </c>
    </row>
    <row r="53" spans="1:2" ht="13.8">
      <c r="A53" s="92" t="s">
        <v>385</v>
      </c>
      <c r="B53" s="92" t="s">
        <v>384</v>
      </c>
    </row>
    <row r="54" spans="1:2" ht="13.8">
      <c r="A54" s="92" t="s">
        <v>383</v>
      </c>
      <c r="B54" s="92" t="s">
        <v>382</v>
      </c>
    </row>
    <row r="55" spans="1:2" ht="13.8">
      <c r="A55" s="92" t="s">
        <v>381</v>
      </c>
      <c r="B55" s="92" t="s">
        <v>380</v>
      </c>
    </row>
    <row r="56" spans="1:2" ht="13.8">
      <c r="A56" s="92" t="s">
        <v>379</v>
      </c>
      <c r="B56" s="92" t="s">
        <v>378</v>
      </c>
    </row>
    <row r="57" spans="1:2" ht="13.8">
      <c r="A57" s="92" t="s">
        <v>377</v>
      </c>
      <c r="B57" s="92" t="s">
        <v>376</v>
      </c>
    </row>
    <row r="58" spans="1:2" ht="13.8">
      <c r="A58" s="92" t="s">
        <v>375</v>
      </c>
      <c r="B58" s="92" t="s">
        <v>374</v>
      </c>
    </row>
    <row r="59" spans="1:2" ht="13.8">
      <c r="A59" s="92" t="s">
        <v>373</v>
      </c>
    </row>
    <row r="60" spans="1:2" ht="13.8">
      <c r="A60" s="92" t="s">
        <v>372</v>
      </c>
    </row>
    <row r="61" spans="1:2" ht="13.8">
      <c r="A61" s="92" t="s">
        <v>371</v>
      </c>
    </row>
    <row r="62" spans="1:2" ht="13.8">
      <c r="A62" s="92" t="s">
        <v>370</v>
      </c>
    </row>
    <row r="63" spans="1:2" ht="13.8">
      <c r="A63" s="92" t="s">
        <v>369</v>
      </c>
    </row>
    <row r="64" spans="1:2" ht="13.8">
      <c r="A64" s="92" t="s">
        <v>368</v>
      </c>
    </row>
    <row r="65" spans="1:1" ht="13.8">
      <c r="A65" s="92" t="s">
        <v>367</v>
      </c>
    </row>
    <row r="66" spans="1:1" ht="13.8">
      <c r="A66" s="92" t="s">
        <v>366</v>
      </c>
    </row>
    <row r="67" spans="1:1" ht="13.8">
      <c r="A67" s="92" t="s">
        <v>365</v>
      </c>
    </row>
    <row r="68" spans="1:1" ht="13.8">
      <c r="A68" s="92" t="s">
        <v>364</v>
      </c>
    </row>
    <row r="69" spans="1:1" ht="13.8">
      <c r="A69" s="92" t="s">
        <v>363</v>
      </c>
    </row>
  </sheetData>
  <sheetProtection password="CA50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F26" sqref="F26"/>
    </sheetView>
  </sheetViews>
  <sheetFormatPr defaultRowHeight="10.199999999999999"/>
  <cols>
    <col min="1" max="16384" width="9.140625" style="91"/>
  </cols>
  <sheetData>
    <row r="1" spans="1:15" ht="17.399999999999999">
      <c r="A1" s="96" t="s">
        <v>486</v>
      </c>
      <c r="B1" s="95"/>
    </row>
    <row r="2" spans="1:15" ht="13.8">
      <c r="A2" s="94"/>
    </row>
    <row r="3" spans="1:15" ht="15">
      <c r="A3" s="97" t="s">
        <v>485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5">
      <c r="A5" s="97" t="s">
        <v>484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1:15" ht="15">
      <c r="A6" s="97" t="s">
        <v>483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5">
      <c r="A7" s="97" t="s">
        <v>482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1:15" ht="15">
      <c r="A8" s="97" t="s">
        <v>481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</row>
    <row r="9" spans="1:15" ht="1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</row>
    <row r="10" spans="1:15" ht="15">
      <c r="A10" s="97" t="s">
        <v>480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</sheetData>
  <sheetProtection password="CA50" sheet="1" objects="1" scenarios="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R35"/>
  <sheetViews>
    <sheetView workbookViewId="0">
      <selection activeCell="W13" sqref="W13"/>
    </sheetView>
  </sheetViews>
  <sheetFormatPr defaultRowHeight="10.199999999999999"/>
  <cols>
    <col min="1" max="16384" width="9.140625" style="91"/>
  </cols>
  <sheetData>
    <row r="1" spans="1:96" ht="17.399999999999999">
      <c r="A1" s="96" t="s">
        <v>496</v>
      </c>
      <c r="B1" s="95"/>
    </row>
    <row r="2" spans="1:96" ht="13.8">
      <c r="A2" s="94"/>
    </row>
    <row r="3" spans="1:96" ht="15">
      <c r="A3" s="97" t="s">
        <v>495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</row>
    <row r="4" spans="1:96" ht="1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</row>
    <row r="5" spans="1:96" ht="15.6">
      <c r="A5" s="97" t="s">
        <v>494</v>
      </c>
      <c r="B5" s="100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</row>
    <row r="6" spans="1:96" ht="1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</row>
    <row r="7" spans="1:96" ht="15">
      <c r="A7" s="97" t="s">
        <v>493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</row>
    <row r="8" spans="1:96" ht="1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  <c r="BP8" s="97"/>
      <c r="BQ8" s="97"/>
      <c r="BR8" s="97"/>
      <c r="BS8" s="97"/>
      <c r="BT8" s="97"/>
      <c r="BU8" s="97"/>
      <c r="BV8" s="97"/>
      <c r="BW8" s="97"/>
      <c r="BX8" s="97"/>
      <c r="BY8" s="97"/>
      <c r="BZ8" s="97"/>
      <c r="CA8" s="97"/>
      <c r="CB8" s="97"/>
      <c r="CC8" s="97"/>
      <c r="CD8" s="97"/>
      <c r="CE8" s="97"/>
      <c r="CF8" s="97"/>
      <c r="CG8" s="97"/>
      <c r="CH8" s="97"/>
      <c r="CI8" s="97"/>
      <c r="CJ8" s="97"/>
      <c r="CK8" s="97"/>
      <c r="CL8" s="97"/>
      <c r="CM8" s="97"/>
      <c r="CN8" s="97"/>
      <c r="CO8" s="97"/>
      <c r="CP8" s="97"/>
      <c r="CQ8" s="97"/>
      <c r="CR8" s="97"/>
    </row>
    <row r="9" spans="1:96" ht="15">
      <c r="A9" s="97" t="s">
        <v>492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</row>
    <row r="10" spans="1:96" ht="15.6">
      <c r="A10" s="97"/>
      <c r="B10" s="98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</row>
    <row r="11" spans="1:96" ht="15.6">
      <c r="A11" s="97" t="s">
        <v>491</v>
      </c>
      <c r="B11" s="98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</row>
    <row r="12" spans="1:96" ht="15.6">
      <c r="A12" s="97"/>
      <c r="B12" s="98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</row>
    <row r="13" spans="1:96" ht="15.6">
      <c r="A13" s="97"/>
      <c r="B13" s="98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7"/>
      <c r="CM13" s="97"/>
      <c r="CN13" s="97"/>
      <c r="CO13" s="97"/>
      <c r="CP13" s="97"/>
      <c r="CQ13" s="97"/>
      <c r="CR13" s="97"/>
    </row>
    <row r="14" spans="1:96" ht="15.6">
      <c r="A14" s="97"/>
      <c r="B14" s="98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</row>
    <row r="15" spans="1:96" ht="15.6">
      <c r="A15" s="97" t="s">
        <v>490</v>
      </c>
      <c r="B15" s="98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</row>
    <row r="16" spans="1:96" ht="15.6">
      <c r="A16" s="97"/>
      <c r="B16" s="98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  <c r="CR16" s="97"/>
    </row>
    <row r="17" spans="1:96" ht="15.6">
      <c r="A17" s="97" t="s">
        <v>497</v>
      </c>
      <c r="B17" s="98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9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  <c r="BQ17" s="97"/>
      <c r="BR17" s="97"/>
      <c r="BS17" s="97"/>
      <c r="BT17" s="97"/>
      <c r="BU17" s="97"/>
      <c r="BV17" s="97"/>
      <c r="BW17" s="97"/>
      <c r="BX17" s="97"/>
      <c r="BY17" s="97"/>
      <c r="BZ17" s="97"/>
      <c r="CA17" s="97"/>
      <c r="CB17" s="97"/>
      <c r="CC17" s="97"/>
      <c r="CD17" s="97"/>
      <c r="CE17" s="97"/>
      <c r="CF17" s="97"/>
      <c r="CG17" s="97"/>
      <c r="CH17" s="97"/>
      <c r="CI17" s="97"/>
      <c r="CJ17" s="97"/>
      <c r="CK17" s="97"/>
      <c r="CL17" s="97"/>
      <c r="CM17" s="97"/>
      <c r="CN17" s="97"/>
      <c r="CO17" s="97"/>
      <c r="CP17" s="97"/>
      <c r="CQ17" s="97"/>
      <c r="CR17" s="97"/>
    </row>
    <row r="18" spans="1:96" ht="15.6">
      <c r="A18" s="97"/>
      <c r="B18" s="98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7"/>
      <c r="CO18" s="97"/>
      <c r="CP18" s="97"/>
      <c r="CQ18" s="97"/>
      <c r="CR18" s="97"/>
    </row>
    <row r="19" spans="1:96" ht="15.6">
      <c r="A19" s="97" t="s">
        <v>483</v>
      </c>
      <c r="B19" s="98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97"/>
      <c r="BW19" s="97"/>
      <c r="BX19" s="97"/>
      <c r="BY19" s="97"/>
      <c r="BZ19" s="97"/>
      <c r="CA19" s="97"/>
      <c r="CB19" s="97"/>
      <c r="CC19" s="97"/>
      <c r="CD19" s="97"/>
      <c r="CE19" s="97"/>
      <c r="CF19" s="97"/>
      <c r="CG19" s="97"/>
      <c r="CH19" s="97"/>
      <c r="CI19" s="97"/>
      <c r="CJ19" s="97"/>
      <c r="CK19" s="97"/>
      <c r="CL19" s="97"/>
      <c r="CM19" s="97"/>
      <c r="CN19" s="97"/>
      <c r="CO19" s="97"/>
      <c r="CP19" s="97"/>
      <c r="CQ19" s="97"/>
      <c r="CR19" s="97"/>
    </row>
    <row r="20" spans="1:96" ht="15.6">
      <c r="A20" s="97"/>
      <c r="B20" s="98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  <c r="CR20" s="97"/>
    </row>
    <row r="21" spans="1:96" ht="15.6">
      <c r="A21" s="97" t="s">
        <v>482</v>
      </c>
      <c r="B21" s="98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7"/>
      <c r="BS21" s="97"/>
      <c r="BT21" s="97"/>
      <c r="BU21" s="97"/>
      <c r="BV21" s="97"/>
      <c r="BW21" s="97"/>
      <c r="BX21" s="97"/>
      <c r="BY21" s="97"/>
      <c r="BZ21" s="97"/>
      <c r="CA21" s="97"/>
      <c r="CB21" s="97"/>
      <c r="CC21" s="97"/>
      <c r="CD21" s="97"/>
      <c r="CE21" s="97"/>
      <c r="CF21" s="97"/>
      <c r="CG21" s="97"/>
      <c r="CH21" s="97"/>
      <c r="CI21" s="97"/>
      <c r="CJ21" s="97"/>
      <c r="CK21" s="97"/>
      <c r="CL21" s="97"/>
      <c r="CM21" s="97"/>
      <c r="CN21" s="97"/>
      <c r="CO21" s="97"/>
      <c r="CP21" s="97"/>
      <c r="CQ21" s="97"/>
      <c r="CR21" s="97"/>
    </row>
    <row r="22" spans="1:96" ht="15.6">
      <c r="A22" s="97"/>
      <c r="B22" s="98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  <c r="CR22" s="97"/>
    </row>
    <row r="23" spans="1:96" ht="15.6">
      <c r="A23" s="97" t="s">
        <v>481</v>
      </c>
      <c r="B23" s="98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97"/>
      <c r="CK23" s="97"/>
      <c r="CL23" s="97"/>
      <c r="CM23" s="97"/>
      <c r="CN23" s="97"/>
      <c r="CO23" s="97"/>
      <c r="CP23" s="97"/>
      <c r="CQ23" s="97"/>
      <c r="CR23" s="97"/>
    </row>
    <row r="24" spans="1:96" ht="15.6">
      <c r="A24" s="97"/>
      <c r="B24" s="98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97"/>
      <c r="CK24" s="97"/>
      <c r="CL24" s="97"/>
      <c r="CM24" s="97"/>
      <c r="CN24" s="97"/>
      <c r="CO24" s="97"/>
      <c r="CP24" s="97"/>
      <c r="CQ24" s="97"/>
      <c r="CR24" s="97"/>
    </row>
    <row r="25" spans="1:96" ht="15.6">
      <c r="A25" s="97" t="s">
        <v>480</v>
      </c>
      <c r="B25" s="98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97"/>
      <c r="BX25" s="97"/>
      <c r="BY25" s="97"/>
      <c r="BZ25" s="97"/>
      <c r="CA25" s="97"/>
      <c r="CB25" s="97"/>
      <c r="CC25" s="97"/>
      <c r="CD25" s="97"/>
      <c r="CE25" s="97"/>
      <c r="CF25" s="97"/>
      <c r="CG25" s="97"/>
      <c r="CH25" s="97"/>
      <c r="CI25" s="97"/>
      <c r="CJ25" s="97"/>
      <c r="CK25" s="97"/>
      <c r="CL25" s="97"/>
      <c r="CM25" s="97"/>
      <c r="CN25" s="97"/>
      <c r="CO25" s="97"/>
      <c r="CP25" s="97"/>
      <c r="CQ25" s="97"/>
      <c r="CR25" s="97"/>
    </row>
    <row r="26" spans="1:96" ht="15.6">
      <c r="A26" s="97"/>
      <c r="B26" s="98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7"/>
      <c r="CI26" s="97"/>
      <c r="CJ26" s="97"/>
      <c r="CK26" s="97"/>
      <c r="CL26" s="97"/>
      <c r="CM26" s="97"/>
      <c r="CN26" s="97"/>
      <c r="CO26" s="97"/>
      <c r="CP26" s="97"/>
      <c r="CQ26" s="97"/>
      <c r="CR26" s="97"/>
    </row>
    <row r="27" spans="1:96" ht="15.6">
      <c r="A27" s="97"/>
      <c r="B27" s="98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  <c r="CD27" s="97"/>
      <c r="CE27" s="97"/>
      <c r="CF27" s="97"/>
      <c r="CG27" s="97"/>
      <c r="CH27" s="97"/>
      <c r="CI27" s="97"/>
      <c r="CJ27" s="97"/>
      <c r="CK27" s="97"/>
      <c r="CL27" s="97"/>
      <c r="CM27" s="97"/>
      <c r="CN27" s="97"/>
      <c r="CO27" s="97"/>
      <c r="CP27" s="97"/>
      <c r="CQ27" s="97"/>
      <c r="CR27" s="97"/>
    </row>
    <row r="28" spans="1:96" ht="15.6">
      <c r="A28" s="97"/>
      <c r="B28" s="98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</row>
    <row r="29" spans="1:96" ht="15.6">
      <c r="A29" s="97" t="s">
        <v>489</v>
      </c>
      <c r="B29" s="98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Q29" s="97"/>
      <c r="BR29" s="97"/>
      <c r="BS29" s="97"/>
      <c r="BT29" s="97"/>
      <c r="BU29" s="97"/>
      <c r="BV29" s="97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</row>
    <row r="30" spans="1:96" ht="15.6">
      <c r="A30" s="97"/>
      <c r="B30" s="98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S30" s="97"/>
      <c r="BT30" s="97"/>
      <c r="BU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</row>
    <row r="31" spans="1:96" ht="15.6">
      <c r="A31" s="97" t="s">
        <v>488</v>
      </c>
      <c r="B31" s="98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</row>
    <row r="32" spans="1:96" ht="15.6">
      <c r="A32" s="97"/>
      <c r="B32" s="98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</row>
    <row r="33" spans="1:96" ht="15.6">
      <c r="A33" s="97"/>
      <c r="B33" s="98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S33" s="97"/>
      <c r="BT33" s="97"/>
      <c r="BU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97"/>
    </row>
    <row r="34" spans="1:96" ht="15.6">
      <c r="A34" s="97"/>
      <c r="B34" s="98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7"/>
      <c r="BY34" s="97"/>
      <c r="BZ34" s="97"/>
      <c r="CA34" s="97"/>
      <c r="CB34" s="97"/>
      <c r="CC34" s="97"/>
      <c r="CD34" s="97"/>
      <c r="CE34" s="97"/>
      <c r="CF34" s="97"/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  <c r="CR34" s="97"/>
    </row>
    <row r="35" spans="1:96" ht="15.6">
      <c r="A35" s="97" t="s">
        <v>487</v>
      </c>
      <c r="B35" s="98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</row>
  </sheetData>
  <sheetProtection password="CA5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2543DD-E6EB-4767-A3AA-661AD02C33FD}"/>
</file>

<file path=customXml/itemProps2.xml><?xml version="1.0" encoding="utf-8"?>
<ds:datastoreItem xmlns:ds="http://schemas.openxmlformats.org/officeDocument/2006/customXml" ds:itemID="{3DA20D39-9D27-4A67-A32B-5A9CE1BC6689}"/>
</file>

<file path=customXml/itemProps3.xml><?xml version="1.0" encoding="utf-8"?>
<ds:datastoreItem xmlns:ds="http://schemas.openxmlformats.org/officeDocument/2006/customXml" ds:itemID="{019E9411-71C1-41C0-A9D1-68B6A17C76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Rekapitulace stavby</vt:lpstr>
      <vt:lpstr>04 - Mobiliář</vt:lpstr>
      <vt:lpstr>09 - VRN</vt:lpstr>
      <vt:lpstr>Pokyny pro vyplnění</vt:lpstr>
      <vt:lpstr>Příloha č.1</vt:lpstr>
      <vt:lpstr>Příloha č.2</vt:lpstr>
      <vt:lpstr>Příloha č.3</vt:lpstr>
      <vt:lpstr>'04 - Mobiliář'!Názvy_tisku</vt:lpstr>
      <vt:lpstr>'09 - VRN'!Názvy_tisku</vt:lpstr>
      <vt:lpstr>'Rekapitulace stavby'!Názvy_tisku</vt:lpstr>
      <vt:lpstr>'04 - Mobiliář'!Oblast_tisku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PC</cp:lastModifiedBy>
  <dcterms:created xsi:type="dcterms:W3CDTF">2025-02-03T14:46:32Z</dcterms:created>
  <dcterms:modified xsi:type="dcterms:W3CDTF">2025-04-08T10:38:16Z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